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3_003 Brno FN Bohunice chiller\001_odevzdano\23_03_27_TISK\CHL\edit\"/>
    </mc:Choice>
  </mc:AlternateContent>
  <xr:revisionPtr revIDLastSave="0" documentId="13_ncr:1_{9E8B4FA1-2310-4FBC-A23C-612862E8D0AE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List1" sheetId="5" r:id="rId1"/>
    <sheet name="Rekapitulace" sheetId="2" r:id="rId2"/>
    <sheet name="Položky" sheetId="4" r:id="rId3"/>
  </sheets>
  <definedNames>
    <definedName name="cisloobjektu">#REF!</definedName>
    <definedName name="cislostavby">#REF!</definedName>
    <definedName name="Datum">#REF!</definedName>
    <definedName name="Dil">Rekapitulace!$A$6</definedName>
    <definedName name="Dodavka">Rekapitulace!$G$13</definedName>
    <definedName name="Dodavka0" localSheetId="2">Položky!#REF!</definedName>
    <definedName name="Dodavka0">#REF!</definedName>
    <definedName name="HSV">Rekapitulace!$E$13</definedName>
    <definedName name="HSV0" localSheetId="2">Položky!#REF!</definedName>
    <definedName name="HSV0">#REF!</definedName>
    <definedName name="HZS">Rekapitulace!$I$13</definedName>
    <definedName name="HZS0" localSheetId="2">Položky!#REF!</definedName>
    <definedName name="HZS0">#REF!</definedName>
    <definedName name="JKSO">#REF!</definedName>
    <definedName name="MJ">#REF!</definedName>
    <definedName name="Mont">Rekapitulace!$H$13</definedName>
    <definedName name="Montaz0" localSheetId="2">Položky!#REF!</definedName>
    <definedName name="Montaz0">#REF!</definedName>
    <definedName name="NazevDilu">Rekapitulace!$B$6</definedName>
    <definedName name="nazevobjektu">#REF!</definedName>
    <definedName name="nazevstavby">#REF!</definedName>
    <definedName name="_xlnm.Print_Titles" localSheetId="2">Položky!$1:$6</definedName>
    <definedName name="_xlnm.Print_Titles" localSheetId="1">Rekapitulace!$1:$6</definedName>
    <definedName name="Objednatel">#REF!</definedName>
    <definedName name="_xlnm.Print_Area" localSheetId="2">Položky!$A$1:$G$111</definedName>
    <definedName name="_xlnm.Print_Area" localSheetId="1">Rekapitulace!$A$1:$I$15</definedName>
    <definedName name="PocetMJ">#REF!</definedName>
    <definedName name="Poznamka">#REF!</definedName>
    <definedName name="Projektant">#REF!</definedName>
    <definedName name="PSV">Rekapitulace!$F$13</definedName>
    <definedName name="PSV0" localSheetId="2">Položky!#REF!</definedName>
    <definedName name="PSV0">#REF!</definedName>
    <definedName name="SazbaDPH1">#REF!</definedName>
    <definedName name="SazbaDPH2">#REF!</definedName>
    <definedName name="SloupecCC" localSheetId="2">Položky!$G$6</definedName>
    <definedName name="SloupecCC">#REF!</definedName>
    <definedName name="SloupecCisloPol" localSheetId="2">Položky!$B$6</definedName>
    <definedName name="SloupecCisloPol">#REF!</definedName>
    <definedName name="SloupecJC" localSheetId="2">Položky!$F$6</definedName>
    <definedName name="SloupecJC">#REF!</definedName>
    <definedName name="SloupecMJ" localSheetId="2">Položky!$D$6</definedName>
    <definedName name="SloupecMJ">#REF!</definedName>
    <definedName name="SloupecMnozstvi" localSheetId="2">Položky!$E$6</definedName>
    <definedName name="SloupecMnozstvi">#REF!</definedName>
    <definedName name="SloupecNazPol" localSheetId="2">Položky!$C$6</definedName>
    <definedName name="SloupecNazPol">#REF!</definedName>
    <definedName name="SloupecPC" localSheetId="2">Položky!$A$6</definedName>
    <definedName name="SloupecPC">#REF!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 localSheetId="2">Položky!#REF!</definedName>
    <definedName name="Typ">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#REF!</definedName>
    <definedName name="Zaklad22">#REF!</definedName>
    <definedName name="Zaklad5">#REF!</definedName>
    <definedName name="Zhotovitel">#REF!</definedName>
  </definedNames>
  <calcPr calcId="181029"/>
</workbook>
</file>

<file path=xl/calcChain.xml><?xml version="1.0" encoding="utf-8"?>
<calcChain xmlns="http://schemas.openxmlformats.org/spreadsheetml/2006/main">
  <c r="BE90" i="4" l="1"/>
  <c r="BD90" i="4"/>
  <c r="BC90" i="4"/>
  <c r="BB90" i="4"/>
  <c r="G90" i="4"/>
  <c r="BA90" i="4" s="1"/>
  <c r="F31" i="5"/>
  <c r="C20" i="5"/>
  <c r="C15" i="5"/>
  <c r="C14" i="5"/>
  <c r="G104" i="4" l="1"/>
  <c r="BE85" i="4"/>
  <c r="BD85" i="4"/>
  <c r="BC85" i="4"/>
  <c r="BB85" i="4"/>
  <c r="G85" i="4"/>
  <c r="BA85" i="4" s="1"/>
  <c r="G40" i="4"/>
  <c r="G27" i="4"/>
  <c r="G16" i="4"/>
  <c r="G102" i="4" l="1"/>
  <c r="G101" i="4"/>
  <c r="G106" i="4" l="1"/>
  <c r="G92" i="4" l="1"/>
  <c r="G93" i="4"/>
  <c r="G94" i="4"/>
  <c r="G95" i="4"/>
  <c r="G96" i="4"/>
  <c r="G97" i="4"/>
  <c r="G98" i="4"/>
  <c r="G99" i="4"/>
  <c r="G100" i="4"/>
  <c r="G103" i="4"/>
  <c r="G105" i="4"/>
  <c r="G91" i="4"/>
  <c r="G59" i="4"/>
  <c r="G58" i="4"/>
  <c r="G57" i="4"/>
  <c r="G60" i="4"/>
  <c r="G61" i="4"/>
  <c r="G87" i="4"/>
  <c r="G107" i="4" l="1"/>
  <c r="G42" i="4"/>
  <c r="G41" i="4"/>
  <c r="G43" i="4"/>
  <c r="G44" i="4"/>
  <c r="G45" i="4"/>
  <c r="G39" i="4"/>
  <c r="G29" i="4" l="1"/>
  <c r="G25" i="4"/>
  <c r="G47" i="4" l="1"/>
  <c r="G68" i="4" l="1"/>
  <c r="G80" i="4"/>
  <c r="G78" i="4"/>
  <c r="G76" i="4"/>
  <c r="G70" i="4"/>
  <c r="G66" i="4"/>
  <c r="G74" i="4" l="1"/>
  <c r="G64" i="4"/>
  <c r="G53" i="4"/>
  <c r="G52" i="4"/>
  <c r="G51" i="4"/>
  <c r="G50" i="4"/>
  <c r="G37" i="4"/>
  <c r="G35" i="4"/>
  <c r="G23" i="4"/>
  <c r="G21" i="4"/>
  <c r="G19" i="4"/>
  <c r="G17" i="4"/>
  <c r="G14" i="4"/>
  <c r="G12" i="4"/>
  <c r="G10" i="4"/>
  <c r="G13" i="2"/>
  <c r="H13" i="2"/>
  <c r="I13" i="2"/>
  <c r="B7" i="2"/>
  <c r="A7" i="2"/>
  <c r="G8" i="4"/>
  <c r="C31" i="4"/>
  <c r="B12" i="2"/>
  <c r="A12" i="2"/>
  <c r="B11" i="2"/>
  <c r="A11" i="2"/>
  <c r="B10" i="2"/>
  <c r="A10" i="2"/>
  <c r="B9" i="2"/>
  <c r="A9" i="2"/>
  <c r="A8" i="2"/>
  <c r="B8" i="2"/>
  <c r="G31" i="4" l="1"/>
  <c r="E7" i="2" s="1"/>
  <c r="G82" i="4" l="1"/>
  <c r="G33" i="4" l="1"/>
  <c r="G48" i="4" l="1"/>
  <c r="E8" i="2" s="1"/>
  <c r="C107" i="4"/>
  <c r="BE91" i="4"/>
  <c r="BE107" i="4" s="1"/>
  <c r="BD91" i="4"/>
  <c r="BD107" i="4" s="1"/>
  <c r="BC91" i="4"/>
  <c r="BC107" i="4" s="1"/>
  <c r="BB91" i="4"/>
  <c r="BB107" i="4" s="1"/>
  <c r="C88" i="4"/>
  <c r="BE86" i="4"/>
  <c r="BD86" i="4"/>
  <c r="BC86" i="4"/>
  <c r="BB86" i="4"/>
  <c r="G86" i="4"/>
  <c r="G88" i="4" s="1"/>
  <c r="C83" i="4"/>
  <c r="BE72" i="4"/>
  <c r="BD72" i="4"/>
  <c r="BC72" i="4"/>
  <c r="BB72" i="4"/>
  <c r="G72" i="4"/>
  <c r="BA72" i="4" s="1"/>
  <c r="BE62" i="4"/>
  <c r="BD62" i="4"/>
  <c r="BC62" i="4"/>
  <c r="BB62" i="4"/>
  <c r="G62" i="4"/>
  <c r="BA62" i="4" s="1"/>
  <c r="BE56" i="4"/>
  <c r="BD56" i="4"/>
  <c r="BC56" i="4"/>
  <c r="BB56" i="4"/>
  <c r="G56" i="4"/>
  <c r="C54" i="4"/>
  <c r="C48" i="4"/>
  <c r="BE48" i="4"/>
  <c r="BD48" i="4"/>
  <c r="BC48" i="4"/>
  <c r="BB48" i="4"/>
  <c r="BA48" i="4"/>
  <c r="BA54" i="4" l="1"/>
  <c r="G54" i="4"/>
  <c r="E9" i="2" s="1"/>
  <c r="F12" i="2"/>
  <c r="F13" i="2" s="1"/>
  <c r="C17" i="5" s="1"/>
  <c r="BA86" i="4"/>
  <c r="BA88" i="4" s="1"/>
  <c r="E11" i="2"/>
  <c r="G83" i="4"/>
  <c r="E10" i="2" s="1"/>
  <c r="BE88" i="4"/>
  <c r="BE83" i="4"/>
  <c r="BD88" i="4"/>
  <c r="BA91" i="4"/>
  <c r="BA107" i="4" s="1"/>
  <c r="BB54" i="4"/>
  <c r="BC54" i="4"/>
  <c r="BB83" i="4"/>
  <c r="BD54" i="4"/>
  <c r="BC83" i="4"/>
  <c r="BB88" i="4"/>
  <c r="BE54" i="4"/>
  <c r="BD83" i="4"/>
  <c r="BC88" i="4"/>
  <c r="BA56" i="4"/>
  <c r="BA83" i="4" s="1"/>
  <c r="E13" i="2" l="1"/>
  <c r="C16" i="5" s="1"/>
  <c r="C18" i="5" s="1"/>
  <c r="C21" i="5" s="1"/>
  <c r="C22" i="5" s="1"/>
  <c r="F32" i="5" s="1"/>
  <c r="F33" i="5" l="1"/>
  <c r="F34" i="5" s="1"/>
</calcChain>
</file>

<file path=xl/sharedStrings.xml><?xml version="1.0" encoding="utf-8"?>
<sst xmlns="http://schemas.openxmlformats.org/spreadsheetml/2006/main" count="333" uniqueCount="229">
  <si>
    <t>HZS</t>
  </si>
  <si>
    <t>Stavba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</si>
  <si>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</si>
  <si>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</si>
  <si>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</si>
  <si>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</si>
  <si>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</si>
  <si>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</si>
  <si>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</si>
  <si>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</si>
  <si>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</si>
  <si>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</si>
  <si>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</si>
  <si>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</si>
  <si>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</si>
  <si>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</si>
  <si>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</si>
  <si>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</si>
  <si>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</si>
  <si>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</si>
  <si>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</si>
  <si>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ZP1:</t>
  </si>
  <si>
    <t>obvod AutoCad:</t>
  </si>
  <si>
    <t>t</t>
  </si>
  <si>
    <t>m</t>
  </si>
  <si>
    <t>713</t>
  </si>
  <si>
    <t>Izolace tepelné</t>
  </si>
  <si>
    <t>Montáž potrubí trouby ocelové závitové DN15</t>
  </si>
  <si>
    <t>Rozvod potrubí</t>
  </si>
  <si>
    <t>733</t>
  </si>
  <si>
    <t>Odmaštění ředidlovým odmašťovačem potrubí DN do 50 mm</t>
  </si>
  <si>
    <t>Základní jednonásobný syntetický nátěr potrubí DN do 50 mm</t>
  </si>
  <si>
    <t>734</t>
  </si>
  <si>
    <t>Armatury</t>
  </si>
  <si>
    <t>Montáž armatury závitové s dvěma závity G 1/2</t>
  </si>
  <si>
    <t>ks</t>
  </si>
  <si>
    <t xml:space="preserve">Kohout kulový přímý G 1/2 </t>
  </si>
  <si>
    <t>Montáž odvzušňovacích ventilů, včetně příslušenství</t>
  </si>
  <si>
    <t>Drobný těsnící a spojovací materiál</t>
  </si>
  <si>
    <t>Pomocné ocel.konstrukce</t>
  </si>
  <si>
    <t>767</t>
  </si>
  <si>
    <t>Ústřední vytápění</t>
  </si>
  <si>
    <t>730</t>
  </si>
  <si>
    <t>hod</t>
  </si>
  <si>
    <t>Funkční a tlaková zkouška</t>
  </si>
  <si>
    <t>Minimálně 3x propláchnutí, odkalení, napuštění systému, vč. vyčištění filtrů a napuštění upravenou vodu</t>
  </si>
  <si>
    <t>Orientační štítky, označení zařízení a rozvodů</t>
  </si>
  <si>
    <t>732</t>
  </si>
  <si>
    <t>Strojovny</t>
  </si>
  <si>
    <t>Zhotovení návarků a odberů pro teploměry, tlakoměry a prvky profese MaR (čidla)</t>
  </si>
  <si>
    <t>Montáž potrubí trouby ocelové závitové DN25</t>
  </si>
  <si>
    <t>Montáž potrubí trouby ocelové hladké tř. 11-13 D 57 mm, tl. 2,9 mm</t>
  </si>
  <si>
    <t>Průhledná hadice na odkalování DN15, 20m</t>
  </si>
  <si>
    <t>Oplechování rozvodů CHL v exteriéru 6.NP, Al plechem tl. min. 1,0 mm; vč. materiálu, příslušenství a montáže</t>
  </si>
  <si>
    <t>Montáž armatur závitových,s 2 závity, G 2</t>
  </si>
  <si>
    <t>Kohout kulový přímý G 2</t>
  </si>
  <si>
    <t>Montáž vypouštěcích ventilů</t>
  </si>
  <si>
    <t>Kohout plnící a vypouštěcí G 1/2</t>
  </si>
  <si>
    <t>Připojení chladiče VZT jednotky na rozvod chladu DN50; přívod a zpátečka, včetně šroubení, montážního a těsnícího materiálu, vč. montáže</t>
  </si>
  <si>
    <t>Montáž tlakoměrů, včetně montážního příslušenství</t>
  </si>
  <si>
    <t>Montáž teploměrů; s ochranným pouzdrem nebo pevným stonkem a jímkou</t>
  </si>
  <si>
    <t xml:space="preserve">Teploměr technický s pevným stonkem a jímkou </t>
  </si>
  <si>
    <t>Chladící zkouška</t>
  </si>
  <si>
    <t>Nepředvídatelné práce koordinací na stavbě</t>
  </si>
  <si>
    <t>Provozní řád</t>
  </si>
  <si>
    <t>Zaškolení obsluhy</t>
  </si>
  <si>
    <t>Revize zařízení, protokoly</t>
  </si>
  <si>
    <t>Režijní náklady</t>
  </si>
  <si>
    <t>Tlakoměr s pevným stonkem a zpětnou klapkou,tlak 0-16 bar průměr 50 mm spodní připojení, vč. kondenzační smyčky k přivaření zahnuté</t>
  </si>
  <si>
    <t>Potrubní kaučuková izolace s dif.odporem ≥ 7000 µ  tl. 19 mm   D 22 (pro potrubí DN15), vč. izolace tvarovek a armatur</t>
  </si>
  <si>
    <t>Potrubní kaučuková izolace s dif.odporem ≥ 7000 µ  tl. 19 mm   D 35 (pro potrubí DN25), vč. izolace tvarovek a armatur</t>
  </si>
  <si>
    <t>Potrubní kaučuková izolace s dif.odporem ≥ 7000 µ  tl. 19 mm   D 60 (pro potrubí DN50), vč. izolace tvarovek a armatur</t>
  </si>
  <si>
    <t>Lešení, práce ve výškách</t>
  </si>
  <si>
    <t>Doprava a přesun materiálu v objektech</t>
  </si>
  <si>
    <t>Montáž tepelné izolace potrubí potrubními pouzdry bez úpravy slepenými 1x tl. izolace do 50 mm, vč. montážního materiálu</t>
  </si>
  <si>
    <t>Rozpočet chlazení</t>
  </si>
  <si>
    <t>CHL001</t>
  </si>
  <si>
    <t>CHL002</t>
  </si>
  <si>
    <t>CHL003</t>
  </si>
  <si>
    <t>CHL004</t>
  </si>
  <si>
    <t>CHL005</t>
  </si>
  <si>
    <t>CHL006</t>
  </si>
  <si>
    <t>CHL007</t>
  </si>
  <si>
    <t>CHL008</t>
  </si>
  <si>
    <t>CHL009</t>
  </si>
  <si>
    <t>CHL010</t>
  </si>
  <si>
    <t>CHL011</t>
  </si>
  <si>
    <t>CHL026</t>
  </si>
  <si>
    <t>CHL028</t>
  </si>
  <si>
    <t>CHL031</t>
  </si>
  <si>
    <t>CHL038</t>
  </si>
  <si>
    <t>CHL040</t>
  </si>
  <si>
    <t>CHL043</t>
  </si>
  <si>
    <t>CHL050</t>
  </si>
  <si>
    <t>CHL054</t>
  </si>
  <si>
    <t>CHL058</t>
  </si>
  <si>
    <t>CHL061</t>
  </si>
  <si>
    <t>soubor</t>
  </si>
  <si>
    <t>Dokumentace dílenská a výrobní</t>
  </si>
  <si>
    <t xml:space="preserve">Dokumentace skutečného provedení </t>
  </si>
  <si>
    <t>kg</t>
  </si>
  <si>
    <t>FN Bohunice budova B</t>
  </si>
  <si>
    <t>Výměna chladicího stroje na budově B pro KICH JIP</t>
  </si>
  <si>
    <t>D.1.4.1</t>
  </si>
  <si>
    <t>oddělený kondenzátor ve stolovém provedení se dvěma ventilátory, výkon=55,0 kW, teplonosná látka R410A  dT=48/43 °C, Lw = 67,4 dB(A), el. příkon 2x0,275 kW; 230V, vč. regulace montáže a uvedení do provozu, odzkoušení, odevzdání, zaučení obsluhy</t>
  </si>
  <si>
    <t>Oběhové mokroběžné čerpadlo tř. A s integrovaným elektronickým měničem otáček, regulace na konstantní diferenční tlak, H = 9,0 m, Q = 5,7 m3/h, P = 329 W, DN32 230 V, PN10, vč. izolace a montáže
médium upravená voda, uzavřený systém</t>
  </si>
  <si>
    <t>Ventil vyvažovací závitový přímý DN50, šedá litina, PN16, vyvažovací a uzavírací, kvs = 34,0</t>
  </si>
  <si>
    <t>připojovací šroubení k oběhovému čerpadlu DN32</t>
  </si>
  <si>
    <t xml:space="preserve"> změkčovací filtr - kompaktní základní armatura pro úpravu plnící a doplňovací vody, včetně dvou patron ke změkčení vody, dvě za sebou zapojená cylindrická polypropylenová pouzdra s mosaznými závitovými přípojkami DN15, provozní teplota do 40°C, 8 bar, vč. uzavíracího kulového kohoutu DN15 a kohoutu pro odběr vzorků, vč. montáže</t>
  </si>
  <si>
    <t>automatické doplňovací zařízenídoplňovacích zařízení pro soustavy UT/CHL sestává z uzavírací armatury, systémového oddělovače, filtru, tlakového čidla, kulového kohoutu s pohonem, redukčního ventilu s kontrolním manometrem, mikroprocesorové řízení, DN15, 10 bar, 0,6W, 230V 0,4 m3/h; 3kg
vč. montáže</t>
  </si>
  <si>
    <t>Filtr se zpětným proplachem DN 15, PN6</t>
  </si>
  <si>
    <t>tlaková expanzní nádoba 80l, PN6, vč.KK se zajištěním MK1", připojovací soupravou a tlakoměrem, vč. montáže</t>
  </si>
  <si>
    <t>výkres č. 101;102, pozice: 1a.0</t>
  </si>
  <si>
    <t>výkres č. 101;102, pozice: 1b.0</t>
  </si>
  <si>
    <t>výkres č. 101;102, pozice: 2.0</t>
  </si>
  <si>
    <t>výkres č. 102, pozice: 4.0</t>
  </si>
  <si>
    <t>Pozice: 211</t>
  </si>
  <si>
    <t>výkres č. 102, pozice: 3.0</t>
  </si>
  <si>
    <t>výkres č. 102, pozice: 5b.0</t>
  </si>
  <si>
    <t>výkres č. 102, pozice: 5a.0</t>
  </si>
  <si>
    <t>výkres č. 102, pozice: 5c.0</t>
  </si>
  <si>
    <t>výkres č. 102</t>
  </si>
  <si>
    <t>trojcestný směšovací ventil DN40, kv=25,0; včetně servopohonu 24V, 0-10V; vč. montáže</t>
  </si>
  <si>
    <t>Kontrola, yyčištění a propláchnutí stávající ocelové AKU nádoby na CHL, V = 0,8 m3, PN10, 2 hrdla DN50, vč. nové kaučukové izolace tl. 26 mm a montáže</t>
  </si>
  <si>
    <t>výkres č. 101; 102</t>
  </si>
  <si>
    <t>Zdroj chladu - vodní chladicí jednotka s odděleným  kondenzátorem, výkon=40,0 kW, dT=12/6 °C, 1 kompresor, chladivo R410a, Lw = 68,4 dB(A), SEER = 3,255, el. příkon 12,3 kW; 29 A, start. 108A (soft start) tlaková ztráta 11,3 kPa, vč. měděného potrubí primárního okruhu a kaučukové izolace rozvodů, regulace, kompletní montáže a uvedení chilleru do provozu, odzkoušení, odevzdání, zaučení obsluhy</t>
  </si>
  <si>
    <t>Montážní instalační systém pro zavěšení potrubí instalací chlazení. Kompletní dodávka montážního materiálu včetně kotvení do stropní k-ce/příček, systémových spojek, čepů a nosníkových matek. Montážní materiál z otevřených C profilů, dimenze dle jednotlivých podpěr/závěsů. Povrchová úprava montážního systému v galvanickém pozinku. Potrubí chlazení je chyceno do objímek s tepelně izolačním pouzdrem – elastomer s vnější PVC parozábranou. Objímky s vlastností snížení hlučnosti potrubí. V místech souběhu více potrubí jsou potrubí sdružené na hrazdách, konzolách . Závěsy jsou navrženy včetně tlumících prvků.</t>
  </si>
  <si>
    <t>Úprava stávající ocelové konstrukce pro oddělený kondenzátor, dle parametrů kotevních bodů nového zařízení. Kompletní dodávka montážního materiálu včetně montáže</t>
  </si>
  <si>
    <t>Zaregulování a vyvážení systému, vyhotovení protokolu o vyvážení a zaregulování regulačních armatur</t>
  </si>
  <si>
    <t>Jeřáb - doprava zdroje chladu a odděleného kondenzátoru na střechu</t>
  </si>
  <si>
    <t>Stavební přípomoce  - zhotovení a zapravení prostupů potrubí na střechu, zapravení stěn, podlahy a stropu po montážních pracech CHL ve strojovně, kompletní dodávka materiálu vč. montáže</t>
  </si>
  <si>
    <t>Kompenzátor pryžový na vodu, DN50, PN16, závitový, pozinkovaná ocel</t>
  </si>
  <si>
    <t>Ventil závitový pojistný rohový G 1/2 otev. přetlak 3 bar, průtočný průřez So = 10 mm2, výtokový souč. αv = 0,444; vč. montáže</t>
  </si>
  <si>
    <t>Zpětná ventil závitový G 1/2; PN15, otevírací přetlak 0,02bar</t>
  </si>
  <si>
    <t>Filtr závitový, mosaz, přímý G 2, PN20</t>
  </si>
  <si>
    <t>Ventil závitový automatický odvzdušňovací G 3/8", se zpětným ventilem</t>
  </si>
  <si>
    <t>CHL012</t>
  </si>
  <si>
    <t>Potrubí ocelové závitové černé bezešvé svařované běžné DN15, včetně tvarovek</t>
  </si>
  <si>
    <t>Potrubí ocelové závitové černé bezešvé svařované běžné DN25, včetně tvarovek</t>
  </si>
  <si>
    <t>Potrubí ocelové hladké bezešvé nízkotlaké nebo středotlaké D 57x2,9, včetně tvarovek</t>
  </si>
  <si>
    <t>CHL013</t>
  </si>
  <si>
    <t>CHL014</t>
  </si>
  <si>
    <t>CHL015</t>
  </si>
  <si>
    <t>CHL016</t>
  </si>
  <si>
    <t>CHL017</t>
  </si>
  <si>
    <t>CHL018</t>
  </si>
  <si>
    <t>CHL019</t>
  </si>
  <si>
    <t>CHL020</t>
  </si>
  <si>
    <t>CHL021</t>
  </si>
  <si>
    <t>CHL022</t>
  </si>
  <si>
    <t>CHL023</t>
  </si>
  <si>
    <t>CHL024</t>
  </si>
  <si>
    <t>CHL025</t>
  </si>
  <si>
    <t>CHL027</t>
  </si>
  <si>
    <t>CHL029</t>
  </si>
  <si>
    <t>CHL030</t>
  </si>
  <si>
    <t>CHL032</t>
  </si>
  <si>
    <t>CHL033</t>
  </si>
  <si>
    <t>CHL034</t>
  </si>
  <si>
    <t>CHL035</t>
  </si>
  <si>
    <t>CHL036</t>
  </si>
  <si>
    <t>CHL037</t>
  </si>
  <si>
    <t>CHL039</t>
  </si>
  <si>
    <t>CHL041</t>
  </si>
  <si>
    <t>CHL042</t>
  </si>
  <si>
    <t>CHL044</t>
  </si>
  <si>
    <t>CHL045</t>
  </si>
  <si>
    <t>CHL046</t>
  </si>
  <si>
    <t>CHL047</t>
  </si>
  <si>
    <t>CHL048</t>
  </si>
  <si>
    <t>CHL049</t>
  </si>
  <si>
    <t>CHL051</t>
  </si>
  <si>
    <t>CHL052</t>
  </si>
  <si>
    <t>CHL053</t>
  </si>
  <si>
    <t>CHL055</t>
  </si>
  <si>
    <t>CHL056</t>
  </si>
  <si>
    <t>CHL057</t>
  </si>
  <si>
    <t>CHL059</t>
  </si>
  <si>
    <t>CHL060</t>
  </si>
  <si>
    <t>CHL062</t>
  </si>
  <si>
    <t>CHL063</t>
  </si>
  <si>
    <t>KRYCÍ LIST ROZPOČTU</t>
  </si>
  <si>
    <t>Název objektu :</t>
  </si>
  <si>
    <t>JKSO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</si>
  <si>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</si>
  <si>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</si>
  <si>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</si>
  <si>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</si>
  <si>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</si>
  <si>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</si>
  <si>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</si>
  <si>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</si>
  <si>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</si>
  <si>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Subtech s.r.o.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</si>
  <si>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</si>
  <si>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</si>
  <si>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</si>
  <si>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</si>
  <si>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</si>
  <si>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</si>
  <si>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</si>
  <si>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</si>
  <si>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</si>
  <si>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</si>
  <si>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</si>
  <si>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</si>
  <si>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</si>
  <si>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</si>
  <si>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</si>
  <si>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</si>
  <si>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</si>
  <si>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</si>
  <si>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</si>
  <si>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</si>
  <si>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</si>
  <si>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</si>
  <si>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</si>
  <si>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</si>
  <si>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</si>
  <si>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</si>
  <si>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</si>
  <si>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CHLAZENÍ</t>
  </si>
  <si>
    <t>Pozn:</t>
  </si>
  <si>
    <t>V ceně za dílo musí být zahrnuty veškeré materiály a výkony odpovídající textové a výkresové části dokumentace, které jsou nedílnou součástí agregovaných položek výkazu výměr.</t>
  </si>
  <si>
    <t>Dodavatel je zodpovědný za úplnost své cenové nabídky, a je povinnen si ověřit skutečné množství a požadovanou kvalitu dodávaných stavebních prací, výrobků a jejich součástí dle předložené dokumentace.</t>
  </si>
  <si>
    <t>Cena každé položky musí zahrnovat kompletní provedení, tzn. celkovou dodávku a montáž, vč. ostatních pomocných a doplňkových materiálů a prací, přesunu hmot a všech režií a nákladů zhotovitele souvisejících s realizovanou částí.</t>
  </si>
  <si>
    <t>Demontáž stávajícího systému CHL (mimo akumulační nádoby), demontáž zdroje chladu, odděleného kondenzátoru, rozvodů potrubí, armatur, izolací, vč. izolace akumulační nádoby, vč. odvozu a ekologické likvidace</t>
  </si>
  <si>
    <t>CHL064</t>
  </si>
  <si>
    <t>Dávkování inhibit. koroze pro ocel. uzavřené systémy CHL, s dávkovacím čerpadlem s průtokoměrem, dávkování dle signálu z vodoměru, s plastovou nádrží 20 l, dávkované množství 7l/hod., 2bar, vč. kompletního příslušenství a 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</si>
</sst>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#,##0\ &quot;Kč&quot;"/>
  </numFmts>
  <fonts count="32" x14ac:knownFonts="1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i/>
      <sz val="10"/>
      <name val="Arial"/>
      <family val="2"/>
      <charset val="238"/>
    </font>
    <font>
      <sz val="8"/>
      <name val="Arial CE"/>
      <charset val="238"/>
    </font>
    <font>
      <sz val="8"/>
      <color theme="1"/>
      <name val="Arial"/>
      <family val="2"/>
      <charset val="238"/>
    </font>
    <font>
      <sz val="8"/>
      <name val="Arial CE"/>
      <family val="2"/>
      <charset val="238"/>
    </font>
    <font>
      <b/>
      <sz val="10"/>
      <name val="Times New Roman"/>
      <family val="1"/>
      <charset val="238"/>
    </font>
    <font>
      <sz val="8"/>
      <color rgb="FFFF0000"/>
      <name val="Arial"/>
      <family val="2"/>
      <charset val="238"/>
    </font>
    <font>
      <b/>
      <sz val="14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Times New Roman"/>
      <family val="1"/>
      <charset val="238"/>
    </font>
    <font>
      <sz val="10"/>
      <name val="Times New Roman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178">
    <xf numFmtId="0" fontId="0" fillId="0" borderId="0" xfId="0"/>
    <xf numFmtId="0" fontId="2" fillId="0" borderId="0" xfId="0" applyFont="1"/>
    <xf numFmtId="49" fontId="3" fillId="0" borderId="13" xfId="1" applyNumberFormat="1" applyFont="1" applyBorder="1"/>
    <xf numFmtId="49" fontId="2" fillId="0" borderId="13" xfId="1" applyNumberFormat="1" applyFont="1" applyBorder="1"/>
    <xf numFmtId="49" fontId="2" fillId="0" borderId="13" xfId="1" applyNumberFormat="1" applyFont="1" applyBorder="1" applyAlignment="1">
      <alignment horizontal="right"/>
    </xf>
    <xf numFmtId="49" fontId="3" fillId="0" borderId="18" xfId="1" applyNumberFormat="1" applyFont="1" applyBorder="1"/>
    <xf numFmtId="49" fontId="2" fillId="0" borderId="18" xfId="1" applyNumberFormat="1" applyFont="1" applyBorder="1"/>
    <xf numFmtId="49" fontId="2" fillId="0" borderId="18" xfId="1" applyNumberFormat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49" fontId="3" fillId="2" borderId="6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4" fillId="0" borderId="0" xfId="0" applyFont="1"/>
    <xf numFmtId="3" fontId="2" fillId="0" borderId="10" xfId="0" applyNumberFormat="1" applyFont="1" applyBorder="1"/>
    <xf numFmtId="0" fontId="3" fillId="2" borderId="6" xfId="0" applyFont="1" applyFill="1" applyBorder="1"/>
    <xf numFmtId="0" fontId="3" fillId="2" borderId="7" xfId="0" applyFont="1" applyFill="1" applyBorder="1"/>
    <xf numFmtId="3" fontId="3" fillId="2" borderId="8" xfId="0" applyNumberFormat="1" applyFont="1" applyFill="1" applyBorder="1"/>
    <xf numFmtId="3" fontId="3" fillId="2" borderId="21" xfId="0" applyNumberFormat="1" applyFont="1" applyFill="1" applyBorder="1"/>
    <xf numFmtId="3" fontId="3" fillId="2" borderId="22" xfId="0" applyNumberFormat="1" applyFont="1" applyFill="1" applyBorder="1"/>
    <xf numFmtId="0" fontId="6" fillId="0" borderId="0" xfId="0" applyFont="1"/>
    <xf numFmtId="3" fontId="7" fillId="0" borderId="0" xfId="0" applyNumberFormat="1" applyFont="1"/>
    <xf numFmtId="4" fontId="7" fillId="0" borderId="0" xfId="0" applyNumberFormat="1" applyFont="1"/>
    <xf numFmtId="4" fontId="0" fillId="0" borderId="0" xfId="0" applyNumberFormat="1"/>
    <xf numFmtId="0" fontId="5" fillId="0" borderId="0" xfId="1"/>
    <xf numFmtId="0" fontId="2" fillId="0" borderId="0" xfId="1" applyFont="1"/>
    <xf numFmtId="0" fontId="10" fillId="0" borderId="0" xfId="1" applyFont="1" applyAlignment="1">
      <alignment horizontal="right"/>
    </xf>
    <xf numFmtId="0" fontId="2" fillId="0" borderId="13" xfId="1" applyFont="1" applyBorder="1"/>
    <xf numFmtId="0" fontId="4" fillId="0" borderId="14" xfId="1" applyFont="1" applyBorder="1" applyAlignment="1">
      <alignment horizontal="right"/>
    </xf>
    <xf numFmtId="49" fontId="2" fillId="0" borderId="13" xfId="1" applyNumberFormat="1" applyFont="1" applyBorder="1" applyAlignment="1">
      <alignment horizontal="left"/>
    </xf>
    <xf numFmtId="0" fontId="2" fillId="0" borderId="15" xfId="1" applyFont="1" applyBorder="1"/>
    <xf numFmtId="0" fontId="2" fillId="0" borderId="18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49" fontId="4" fillId="2" borderId="3" xfId="1" applyNumberFormat="1" applyFont="1" applyFill="1" applyBorder="1"/>
    <xf numFmtId="0" fontId="4" fillId="2" borderId="1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/>
    </xf>
    <xf numFmtId="0" fontId="3" fillId="0" borderId="24" xfId="1" applyFont="1" applyBorder="1" applyAlignment="1">
      <alignment horizontal="center"/>
    </xf>
    <xf numFmtId="49" fontId="3" fillId="0" borderId="24" xfId="1" applyNumberFormat="1" applyFont="1" applyBorder="1" applyAlignment="1">
      <alignment horizontal="left"/>
    </xf>
    <xf numFmtId="0" fontId="3" fillId="0" borderId="5" xfId="1" applyFont="1" applyBorder="1"/>
    <xf numFmtId="0" fontId="2" fillId="0" borderId="2" xfId="1" applyFont="1" applyBorder="1" applyAlignment="1">
      <alignment horizontal="center"/>
    </xf>
    <xf numFmtId="0" fontId="2" fillId="0" borderId="2" xfId="1" applyFont="1" applyBorder="1" applyAlignment="1">
      <alignment horizontal="right"/>
    </xf>
    <xf numFmtId="0" fontId="2" fillId="0" borderId="1" xfId="1" applyFont="1" applyBorder="1"/>
    <xf numFmtId="0" fontId="11" fillId="0" borderId="0" xfId="1" applyFont="1"/>
    <xf numFmtId="0" fontId="13" fillId="0" borderId="0" xfId="1" applyFont="1"/>
    <xf numFmtId="0" fontId="14" fillId="0" borderId="0" xfId="1" applyFont="1" applyAlignment="1">
      <alignment wrapText="1"/>
    </xf>
    <xf numFmtId="0" fontId="2" fillId="2" borderId="3" xfId="1" applyFont="1" applyFill="1" applyBorder="1" applyAlignment="1">
      <alignment horizontal="center"/>
    </xf>
    <xf numFmtId="49" fontId="16" fillId="2" borderId="3" xfId="1" applyNumberFormat="1" applyFont="1" applyFill="1" applyBorder="1" applyAlignment="1">
      <alignment horizontal="left"/>
    </xf>
    <xf numFmtId="0" fontId="16" fillId="2" borderId="5" xfId="1" applyFont="1" applyFill="1" applyBorder="1"/>
    <xf numFmtId="0" fontId="2" fillId="2" borderId="2" xfId="1" applyFont="1" applyFill="1" applyBorder="1" applyAlignment="1">
      <alignment horizontal="center"/>
    </xf>
    <xf numFmtId="4" fontId="2" fillId="2" borderId="2" xfId="1" applyNumberFormat="1" applyFont="1" applyFill="1" applyBorder="1" applyAlignment="1">
      <alignment horizontal="right"/>
    </xf>
    <xf numFmtId="4" fontId="2" fillId="2" borderId="1" xfId="1" applyNumberFormat="1" applyFont="1" applyFill="1" applyBorder="1" applyAlignment="1">
      <alignment horizontal="right"/>
    </xf>
    <xf numFmtId="4" fontId="3" fillId="2" borderId="3" xfId="1" applyNumberFormat="1" applyFont="1" applyFill="1" applyBorder="1"/>
    <xf numFmtId="3" fontId="5" fillId="0" borderId="0" xfId="1" applyNumberFormat="1"/>
    <xf numFmtId="0" fontId="17" fillId="0" borderId="0" xfId="1" applyFont="1"/>
    <xf numFmtId="0" fontId="5" fillId="0" borderId="0" xfId="1" applyAlignment="1">
      <alignment horizontal="right"/>
    </xf>
    <xf numFmtId="0" fontId="18" fillId="0" borderId="0" xfId="1" applyFont="1"/>
    <xf numFmtId="3" fontId="18" fillId="0" borderId="0" xfId="1" applyNumberFormat="1" applyFont="1" applyAlignment="1">
      <alignment horizontal="right"/>
    </xf>
    <xf numFmtId="4" fontId="18" fillId="0" borderId="0" xfId="1" applyNumberFormat="1" applyFont="1"/>
    <xf numFmtId="3" fontId="2" fillId="0" borderId="4" xfId="0" applyNumberFormat="1" applyFont="1" applyBorder="1"/>
    <xf numFmtId="3" fontId="2" fillId="0" borderId="24" xfId="0" applyNumberFormat="1" applyFont="1" applyBorder="1"/>
    <xf numFmtId="3" fontId="2" fillId="0" borderId="25" xfId="0" applyNumberFormat="1" applyFont="1" applyBorder="1"/>
    <xf numFmtId="4" fontId="12" fillId="0" borderId="30" xfId="1" applyNumberFormat="1" applyFont="1" applyBorder="1"/>
    <xf numFmtId="4" fontId="12" fillId="0" borderId="31" xfId="1" applyNumberFormat="1" applyFont="1" applyBorder="1"/>
    <xf numFmtId="4" fontId="12" fillId="0" borderId="29" xfId="1" applyNumberFormat="1" applyFont="1" applyBorder="1"/>
    <xf numFmtId="4" fontId="12" fillId="0" borderId="32" xfId="1" applyNumberFormat="1" applyFont="1" applyBorder="1" applyAlignment="1">
      <alignment horizontal="right"/>
    </xf>
    <xf numFmtId="0" fontId="12" fillId="0" borderId="29" xfId="1" applyFont="1" applyBorder="1" applyAlignment="1">
      <alignment horizontal="center" vertical="top"/>
    </xf>
    <xf numFmtId="49" fontId="12" fillId="0" borderId="29" xfId="1" applyNumberFormat="1" applyFont="1" applyBorder="1" applyAlignment="1">
      <alignment vertical="top"/>
    </xf>
    <xf numFmtId="49" fontId="4" fillId="0" borderId="0" xfId="0" applyNumberFormat="1" applyFont="1"/>
    <xf numFmtId="0" fontId="21" fillId="0" borderId="26" xfId="1" applyFont="1" applyBorder="1" applyAlignment="1">
      <alignment vertical="top" wrapText="1"/>
    </xf>
    <xf numFmtId="0" fontId="22" fillId="0" borderId="3" xfId="1" applyFont="1" applyBorder="1" applyAlignment="1">
      <alignment wrapText="1"/>
    </xf>
    <xf numFmtId="0" fontId="4" fillId="0" borderId="24" xfId="1" applyFont="1" applyBorder="1" applyAlignment="1">
      <alignment horizontal="center"/>
    </xf>
    <xf numFmtId="49" fontId="4" fillId="0" borderId="24" xfId="1" applyNumberFormat="1" applyFont="1" applyBorder="1" applyAlignment="1">
      <alignment horizontal="right"/>
    </xf>
    <xf numFmtId="4" fontId="15" fillId="3" borderId="27" xfId="1" applyNumberFormat="1" applyFont="1" applyFill="1" applyBorder="1" applyAlignment="1">
      <alignment horizontal="right" wrapText="1"/>
    </xf>
    <xf numFmtId="0" fontId="15" fillId="3" borderId="9" xfId="1" applyFont="1" applyFill="1" applyBorder="1" applyAlignment="1">
      <alignment horizontal="left" wrapText="1"/>
    </xf>
    <xf numFmtId="0" fontId="15" fillId="0" borderId="4" xfId="0" applyFont="1" applyBorder="1" applyAlignment="1">
      <alignment horizontal="right"/>
    </xf>
    <xf numFmtId="0" fontId="12" fillId="0" borderId="26" xfId="1" applyFont="1" applyBorder="1" applyAlignment="1">
      <alignment horizontal="center" vertical="top"/>
    </xf>
    <xf numFmtId="49" fontId="12" fillId="0" borderId="26" xfId="1" applyNumberFormat="1" applyFont="1" applyBorder="1" applyAlignment="1">
      <alignment horizontal="left" vertical="top"/>
    </xf>
    <xf numFmtId="0" fontId="12" fillId="0" borderId="26" xfId="1" applyFont="1" applyBorder="1" applyAlignment="1">
      <alignment vertical="top" wrapText="1"/>
    </xf>
    <xf numFmtId="49" fontId="12" fillId="0" borderId="26" xfId="1" applyNumberFormat="1" applyFont="1" applyBorder="1" applyAlignment="1">
      <alignment horizontal="center" shrinkToFit="1"/>
    </xf>
    <xf numFmtId="4" fontId="12" fillId="0" borderId="26" xfId="1" applyNumberFormat="1" applyFont="1" applyBorder="1" applyAlignment="1">
      <alignment horizontal="right"/>
    </xf>
    <xf numFmtId="4" fontId="12" fillId="0" borderId="26" xfId="1" applyNumberFormat="1" applyFont="1" applyBorder="1"/>
    <xf numFmtId="4" fontId="21" fillId="0" borderId="26" xfId="1" applyNumberFormat="1" applyFont="1" applyBorder="1" applyAlignment="1">
      <alignment horizontal="right"/>
    </xf>
    <xf numFmtId="49" fontId="20" fillId="0" borderId="35" xfId="0" applyNumberFormat="1" applyFont="1" applyBorder="1" applyAlignment="1">
      <alignment horizontal="left" vertical="top" wrapText="1"/>
    </xf>
    <xf numFmtId="0" fontId="23" fillId="0" borderId="0" xfId="2" applyFont="1" applyAlignment="1">
      <alignment vertical="center"/>
    </xf>
    <xf numFmtId="0" fontId="9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4" fontId="24" fillId="0" borderId="31" xfId="1" applyNumberFormat="1" applyFont="1" applyBorder="1"/>
    <xf numFmtId="0" fontId="12" fillId="3" borderId="9" xfId="1" applyFont="1" applyFill="1" applyBorder="1" applyAlignment="1">
      <alignment horizontal="left" wrapText="1"/>
    </xf>
    <xf numFmtId="4" fontId="12" fillId="0" borderId="28" xfId="1" applyNumberFormat="1" applyFont="1" applyBorder="1" applyAlignment="1">
      <alignment horizontal="right"/>
    </xf>
    <xf numFmtId="0" fontId="2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49" fontId="0" fillId="4" borderId="4" xfId="0" applyNumberFormat="1" applyFill="1" applyBorder="1"/>
    <xf numFmtId="0" fontId="0" fillId="0" borderId="10" xfId="0" applyBorder="1"/>
    <xf numFmtId="0" fontId="0" fillId="4" borderId="41" xfId="0" applyFill="1" applyBorder="1"/>
    <xf numFmtId="0" fontId="0" fillId="4" borderId="28" xfId="0" applyFill="1" applyBorder="1"/>
    <xf numFmtId="0" fontId="0" fillId="4" borderId="42" xfId="0" applyFill="1" applyBorder="1"/>
    <xf numFmtId="0" fontId="0" fillId="0" borderId="43" xfId="0" applyBorder="1"/>
    <xf numFmtId="0" fontId="0" fillId="0" borderId="44" xfId="0" applyBorder="1"/>
    <xf numFmtId="49" fontId="0" fillId="0" borderId="9" xfId="0" applyNumberFormat="1" applyBorder="1" applyAlignment="1">
      <alignment horizontal="left"/>
    </xf>
    <xf numFmtId="0" fontId="0" fillId="0" borderId="41" xfId="0" applyBorder="1"/>
    <xf numFmtId="0" fontId="0" fillId="0" borderId="42" xfId="0" applyBorder="1"/>
    <xf numFmtId="3" fontId="0" fillId="0" borderId="44" xfId="0" applyNumberFormat="1" applyBorder="1"/>
    <xf numFmtId="0" fontId="0" fillId="0" borderId="46" xfId="0" applyBorder="1"/>
    <xf numFmtId="0" fontId="0" fillId="0" borderId="2" xfId="0" applyBorder="1"/>
    <xf numFmtId="0" fontId="0" fillId="0" borderId="5" xfId="0" applyBorder="1"/>
    <xf numFmtId="0" fontId="0" fillId="0" borderId="47" xfId="0" applyBorder="1"/>
    <xf numFmtId="0" fontId="0" fillId="0" borderId="40" xfId="0" applyBorder="1"/>
    <xf numFmtId="0" fontId="0" fillId="0" borderId="9" xfId="0" applyBorder="1"/>
    <xf numFmtId="0" fontId="25" fillId="0" borderId="49" xfId="0" applyFont="1" applyBorder="1" applyAlignment="1">
      <alignment horizontal="centerContinuous" vertical="center"/>
    </xf>
    <xf numFmtId="0" fontId="29" fillId="0" borderId="50" xfId="0" applyFont="1" applyBorder="1" applyAlignment="1">
      <alignment horizontal="centerContinuous" vertical="center"/>
    </xf>
    <xf numFmtId="0" fontId="0" fillId="0" borderId="50" xfId="0" applyBorder="1" applyAlignment="1">
      <alignment horizontal="centerContinuous" vertical="center"/>
    </xf>
    <xf numFmtId="0" fontId="0" fillId="0" borderId="51" xfId="0" applyBorder="1" applyAlignment="1">
      <alignment horizontal="centerContinuous" vertical="center"/>
    </xf>
    <xf numFmtId="0" fontId="6" fillId="0" borderId="6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centerContinuous"/>
    </xf>
    <xf numFmtId="0" fontId="6" fillId="0" borderId="7" xfId="0" applyFont="1" applyBorder="1" applyAlignment="1">
      <alignment horizontal="centerContinuous"/>
    </xf>
    <xf numFmtId="0" fontId="0" fillId="0" borderId="7" xfId="0" applyBorder="1" applyAlignment="1">
      <alignment horizontal="centerContinuous"/>
    </xf>
    <xf numFmtId="0" fontId="0" fillId="0" borderId="52" xfId="0" applyBorder="1"/>
    <xf numFmtId="0" fontId="0" fillId="0" borderId="31" xfId="0" applyBorder="1"/>
    <xf numFmtId="3" fontId="0" fillId="0" borderId="53" xfId="0" applyNumberFormat="1" applyBorder="1"/>
    <xf numFmtId="0" fontId="0" fillId="0" borderId="54" xfId="0" applyBorder="1"/>
    <xf numFmtId="3" fontId="0" fillId="0" borderId="55" xfId="0" applyNumberFormat="1" applyBorder="1"/>
    <xf numFmtId="0" fontId="0" fillId="0" borderId="56" xfId="0" applyBorder="1"/>
    <xf numFmtId="3" fontId="0" fillId="0" borderId="2" xfId="0" applyNumberFormat="1" applyBorder="1"/>
    <xf numFmtId="0" fontId="0" fillId="0" borderId="1" xfId="0" applyBorder="1"/>
    <xf numFmtId="0" fontId="0" fillId="0" borderId="57" xfId="0" applyBorder="1"/>
    <xf numFmtId="0" fontId="0" fillId="0" borderId="58" xfId="0" applyBorder="1"/>
    <xf numFmtId="0" fontId="27" fillId="0" borderId="46" xfId="0" applyFont="1" applyBorder="1"/>
    <xf numFmtId="3" fontId="0" fillId="0" borderId="59" xfId="0" applyNumberFormat="1" applyBorder="1"/>
    <xf numFmtId="0" fontId="0" fillId="0" borderId="60" xfId="0" applyBorder="1"/>
    <xf numFmtId="3" fontId="0" fillId="0" borderId="61" xfId="0" applyNumberFormat="1" applyBorder="1"/>
    <xf numFmtId="0" fontId="0" fillId="0" borderId="62" xfId="0" applyBorder="1"/>
    <xf numFmtId="0" fontId="0" fillId="0" borderId="63" xfId="0" applyBorder="1"/>
    <xf numFmtId="0" fontId="0" fillId="0" borderId="43" xfId="0" applyBorder="1" applyAlignment="1">
      <alignment horizontal="right"/>
    </xf>
    <xf numFmtId="165" fontId="0" fillId="0" borderId="2" xfId="0" applyNumberFormat="1" applyBorder="1"/>
    <xf numFmtId="0" fontId="29" fillId="0" borderId="60" xfId="0" applyFont="1" applyBorder="1"/>
    <xf numFmtId="0" fontId="29" fillId="0" borderId="61" xfId="0" applyFont="1" applyBorder="1"/>
    <xf numFmtId="0" fontId="29" fillId="0" borderId="64" xfId="0" applyFont="1" applyBorder="1"/>
    <xf numFmtId="165" fontId="29" fillId="0" borderId="61" xfId="0" applyNumberFormat="1" applyFont="1" applyBorder="1"/>
    <xf numFmtId="0" fontId="29" fillId="0" borderId="65" xfId="0" applyFont="1" applyBorder="1"/>
    <xf numFmtId="0" fontId="0" fillId="4" borderId="0" xfId="0" applyFill="1"/>
    <xf numFmtId="49" fontId="3" fillId="0" borderId="40" xfId="1" applyNumberFormat="1" applyFont="1" applyBorder="1"/>
    <xf numFmtId="0" fontId="26" fillId="4" borderId="0" xfId="0" applyFont="1" applyFill="1"/>
    <xf numFmtId="0" fontId="0" fillId="0" borderId="0" xfId="0" applyAlignment="1">
      <alignment horizontal="right"/>
    </xf>
    <xf numFmtId="164" fontId="0" fillId="0" borderId="0" xfId="0" applyNumberFormat="1"/>
    <xf numFmtId="165" fontId="0" fillId="0" borderId="0" xfId="0" applyNumberFormat="1"/>
    <xf numFmtId="0" fontId="5" fillId="0" borderId="3" xfId="1" applyBorder="1"/>
    <xf numFmtId="0" fontId="30" fillId="0" borderId="3" xfId="2" applyFont="1" applyBorder="1" applyAlignment="1">
      <alignment horizontal="left" vertical="center" wrapText="1"/>
    </xf>
    <xf numFmtId="0" fontId="31" fillId="0" borderId="3" xfId="0" applyFont="1" applyBorder="1" applyAlignment="1">
      <alignment vertical="center" wrapText="1"/>
    </xf>
    <xf numFmtId="0" fontId="26" fillId="4" borderId="45" xfId="0" applyFont="1" applyFill="1" applyBorder="1" applyAlignment="1">
      <alignment wrapText="1"/>
    </xf>
    <xf numFmtId="0" fontId="27" fillId="4" borderId="31" xfId="0" applyFont="1" applyFill="1" applyBorder="1"/>
    <xf numFmtId="0" fontId="27" fillId="4" borderId="30" xfId="0" applyFont="1" applyFill="1" applyBorder="1"/>
    <xf numFmtId="0" fontId="28" fillId="0" borderId="2" xfId="0" applyFont="1" applyBorder="1" applyAlignment="1">
      <alignment horizontal="left"/>
    </xf>
    <xf numFmtId="0" fontId="28" fillId="0" borderId="1" xfId="0" applyFont="1" applyBorder="1" applyAlignment="1">
      <alignment horizontal="left"/>
    </xf>
    <xf numFmtId="0" fontId="6" fillId="0" borderId="45" xfId="0" applyFont="1" applyBorder="1" applyAlignment="1">
      <alignment horizontal="left"/>
    </xf>
    <xf numFmtId="0" fontId="6" fillId="0" borderId="31" xfId="0" applyFont="1" applyBorder="1" applyAlignment="1">
      <alignment horizontal="left"/>
    </xf>
    <xf numFmtId="0" fontId="6" fillId="0" borderId="48" xfId="0" applyFont="1" applyBorder="1" applyAlignment="1">
      <alignment horizontal="left"/>
    </xf>
    <xf numFmtId="49" fontId="3" fillId="0" borderId="58" xfId="1" applyNumberFormat="1" applyFont="1" applyBorder="1" applyAlignment="1">
      <alignment horizontal="left" wrapText="1"/>
    </xf>
    <xf numFmtId="49" fontId="3" fillId="0" borderId="30" xfId="1" applyNumberFormat="1" applyFont="1" applyBorder="1" applyAlignment="1">
      <alignment horizontal="left" wrapText="1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19" fillId="0" borderId="19" xfId="1" applyFont="1" applyBorder="1" applyAlignment="1">
      <alignment horizontal="center" shrinkToFit="1"/>
    </xf>
    <xf numFmtId="0" fontId="19" fillId="0" borderId="18" xfId="1" applyFont="1" applyBorder="1" applyAlignment="1">
      <alignment horizontal="center" shrinkToFit="1"/>
    </xf>
    <xf numFmtId="0" fontId="19" fillId="0" borderId="20" xfId="1" applyFont="1" applyBorder="1" applyAlignment="1">
      <alignment horizontal="center" shrinkToFit="1"/>
    </xf>
    <xf numFmtId="49" fontId="15" fillId="3" borderId="33" xfId="1" applyNumberFormat="1" applyFont="1" applyFill="1" applyBorder="1" applyAlignment="1">
      <alignment horizontal="left" wrapText="1"/>
    </xf>
    <xf numFmtId="49" fontId="15" fillId="3" borderId="34" xfId="1" applyNumberFormat="1" applyFont="1" applyFill="1" applyBorder="1" applyAlignment="1">
      <alignment horizontal="left" wrapText="1"/>
    </xf>
    <xf numFmtId="0" fontId="8" fillId="0" borderId="0" xfId="1" applyFont="1" applyAlignment="1">
      <alignment horizontal="center"/>
    </xf>
    <xf numFmtId="49" fontId="2" fillId="0" borderId="16" xfId="1" applyNumberFormat="1" applyFont="1" applyBorder="1" applyAlignment="1">
      <alignment horizontal="center"/>
    </xf>
  </cellXfs>
  <cellStyles count="3">
    <cellStyle name="Normální" xfId="0" builtinId="0"/>
    <cellStyle name="normální_POL.XLS" xfId="1" xr:uid="{00000000-0005-0000-0000-000001000000}"/>
    <cellStyle name="normální_Zadávací podklad pro profese" xfId="2" xr:uid="{E72F9EE7-3E6C-4CE8-87E9-4C90BBF3282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9CD04-E4DB-4904-B21A-67623B5B4DB2}">
  <dimension ref="A1:G34"/>
  <sheetViews>
    <sheetView workbookViewId="0">
      <selection activeCell="F25" sqref="F25"/>
    </sheetView>
  </sheetViews>
  <sheetFormatPr defaultRowHeight="12.75" x14ac:dyDescent="0.2"/>
  <cols>
    <col min="2" max="2" width="13.5703125" customWidth="1"/>
    <col min="6" max="6" width="15.28515625" customWidth="1"/>
  </cols>
  <sheetData>
    <row r="1" spans="1:7" ht="18" x14ac:dyDescent="0.25">
      <c r="A1" s="93" t="s">
        <v>181</v>
      </c>
      <c r="B1" s="94"/>
      <c r="C1" s="94"/>
      <c r="D1" s="94"/>
      <c r="E1" s="94"/>
      <c r="F1" s="94"/>
      <c r="G1" s="94"/>
    </row>
    <row r="2" spans="1:7" ht="13.5" thickBot="1" x14ac:dyDescent="0.25"/>
    <row r="3" spans="1:7" x14ac:dyDescent="0.2">
      <c r="A3" s="95" t="s">
        <v>2</v>
      </c>
      <c r="B3" s="96"/>
      <c r="C3" s="97" t="s">
        <v>182</v>
      </c>
      <c r="D3" s="97"/>
      <c r="E3" s="97"/>
      <c r="F3" s="97" t="s">
        <v>183</v>
      </c>
      <c r="G3" s="98"/>
    </row>
    <row r="4" spans="1:7" x14ac:dyDescent="0.2">
      <c r="A4" s="149" t="s">
        <v>101</v>
      </c>
      <c r="B4" s="99"/>
      <c r="C4" s="150" t="s">
        <v>221</v>
      </c>
      <c r="D4" s="148"/>
      <c r="E4" s="148"/>
      <c r="G4" s="100"/>
    </row>
    <row r="5" spans="1:7" x14ac:dyDescent="0.2">
      <c r="A5" s="101" t="s">
        <v>1</v>
      </c>
      <c r="B5" s="102"/>
      <c r="C5" s="103" t="s">
        <v>184</v>
      </c>
      <c r="D5" s="103"/>
      <c r="E5" s="103"/>
      <c r="F5" s="104" t="s">
        <v>185</v>
      </c>
      <c r="G5" s="105"/>
    </row>
    <row r="6" spans="1:7" ht="40.5" customHeight="1" x14ac:dyDescent="0.2">
      <c r="A6" s="165" t="s">
        <v>102</v>
      </c>
      <c r="B6" s="166"/>
      <c r="C6" s="157"/>
      <c r="D6" s="158"/>
      <c r="E6" s="159"/>
      <c r="F6" s="106"/>
      <c r="G6" s="100"/>
    </row>
    <row r="7" spans="1:7" x14ac:dyDescent="0.2">
      <c r="A7" s="107" t="s">
        <v>186</v>
      </c>
      <c r="B7" s="108"/>
      <c r="C7" s="160"/>
      <c r="D7" s="161"/>
      <c r="E7" s="104" t="s">
        <v>187</v>
      </c>
      <c r="F7" s="108"/>
      <c r="G7" s="105">
        <v>0</v>
      </c>
    </row>
    <row r="8" spans="1:7" x14ac:dyDescent="0.2">
      <c r="A8" s="107" t="s">
        <v>188</v>
      </c>
      <c r="B8" s="108"/>
      <c r="C8" s="160"/>
      <c r="D8" s="161"/>
      <c r="E8" s="104" t="s">
        <v>189</v>
      </c>
      <c r="F8" s="108"/>
      <c r="G8" s="109">
        <v>0</v>
      </c>
    </row>
    <row r="9" spans="1:7" x14ac:dyDescent="0.2">
      <c r="A9" s="110" t="s">
        <v>190</v>
      </c>
      <c r="B9" s="111"/>
      <c r="C9" s="111"/>
      <c r="D9" s="111"/>
      <c r="E9" s="112" t="s">
        <v>191</v>
      </c>
      <c r="F9" s="111"/>
      <c r="G9" s="113"/>
    </row>
    <row r="10" spans="1:7" x14ac:dyDescent="0.2">
      <c r="A10" s="114" t="s">
        <v>192</v>
      </c>
      <c r="C10" t="s">
        <v>193</v>
      </c>
      <c r="E10" s="115" t="s">
        <v>194</v>
      </c>
      <c r="G10" s="100"/>
    </row>
    <row r="11" spans="1:7" x14ac:dyDescent="0.2">
      <c r="A11" s="114"/>
      <c r="E11" s="162"/>
      <c r="F11" s="163"/>
      <c r="G11" s="164"/>
    </row>
    <row r="12" spans="1:7" ht="18.75" thickBot="1" x14ac:dyDescent="0.25">
      <c r="A12" s="116" t="s">
        <v>195</v>
      </c>
      <c r="B12" s="117"/>
      <c r="C12" s="117"/>
      <c r="D12" s="117"/>
      <c r="E12" s="118"/>
      <c r="F12" s="118"/>
      <c r="G12" s="119"/>
    </row>
    <row r="13" spans="1:7" ht="13.5" thickBot="1" x14ac:dyDescent="0.25">
      <c r="A13" s="120" t="s">
        <v>196</v>
      </c>
      <c r="B13" s="121"/>
      <c r="C13" s="122"/>
      <c r="D13" s="123" t="s">
        <v>197</v>
      </c>
      <c r="E13" s="124"/>
      <c r="F13" s="124"/>
      <c r="G13" s="122"/>
    </row>
    <row r="14" spans="1:7" x14ac:dyDescent="0.2">
      <c r="A14" s="125"/>
      <c r="B14" s="126" t="s">
        <v>198</v>
      </c>
      <c r="C14" s="127">
        <f>Dodavka</f>
        <v>0</v>
      </c>
      <c r="D14" s="128"/>
      <c r="E14" s="129"/>
      <c r="F14" s="130"/>
      <c r="G14" s="127"/>
    </row>
    <row r="15" spans="1:7" x14ac:dyDescent="0.2">
      <c r="A15" s="125" t="s">
        <v>199</v>
      </c>
      <c r="B15" s="126" t="s">
        <v>200</v>
      </c>
      <c r="C15" s="127">
        <f>Mont</f>
        <v>0</v>
      </c>
      <c r="D15" s="110"/>
      <c r="E15" s="131"/>
      <c r="F15" s="132"/>
      <c r="G15" s="127"/>
    </row>
    <row r="16" spans="1:7" x14ac:dyDescent="0.2">
      <c r="A16" s="125" t="s">
        <v>201</v>
      </c>
      <c r="B16" s="126" t="s">
        <v>202</v>
      </c>
      <c r="C16" s="127">
        <f>HSV</f>
        <v>0</v>
      </c>
      <c r="D16" s="110"/>
      <c r="E16" s="131"/>
      <c r="F16" s="132"/>
      <c r="G16" s="127"/>
    </row>
    <row r="17" spans="1:7" x14ac:dyDescent="0.2">
      <c r="A17" s="133" t="s">
        <v>203</v>
      </c>
      <c r="B17" s="126" t="s">
        <v>204</v>
      </c>
      <c r="C17" s="127">
        <f>PSV</f>
        <v>0</v>
      </c>
      <c r="D17" s="110"/>
      <c r="E17" s="131"/>
      <c r="F17" s="132"/>
      <c r="G17" s="127"/>
    </row>
    <row r="18" spans="1:7" x14ac:dyDescent="0.2">
      <c r="A18" s="134" t="s">
        <v>205</v>
      </c>
      <c r="B18" s="126"/>
      <c r="C18" s="127">
        <f>SUM(C14:C17)</f>
        <v>0</v>
      </c>
      <c r="D18" s="135"/>
      <c r="E18" s="131"/>
      <c r="F18" s="132"/>
      <c r="G18" s="127"/>
    </row>
    <row r="19" spans="1:7" x14ac:dyDescent="0.2">
      <c r="A19" s="134"/>
      <c r="B19" s="126"/>
      <c r="C19" s="127"/>
      <c r="D19" s="110"/>
      <c r="E19" s="131"/>
      <c r="F19" s="132"/>
      <c r="G19" s="127"/>
    </row>
    <row r="20" spans="1:7" x14ac:dyDescent="0.2">
      <c r="A20" s="134" t="s">
        <v>0</v>
      </c>
      <c r="B20" s="126"/>
      <c r="C20" s="127">
        <f>HZS</f>
        <v>0</v>
      </c>
      <c r="D20" s="110"/>
      <c r="E20" s="131"/>
      <c r="F20" s="132"/>
      <c r="G20" s="127"/>
    </row>
    <row r="21" spans="1:7" x14ac:dyDescent="0.2">
      <c r="A21" s="114" t="s">
        <v>206</v>
      </c>
      <c r="C21" s="127">
        <f>C18+C20</f>
        <v>0</v>
      </c>
      <c r="D21" s="110" t="s">
        <v>207</v>
      </c>
      <c r="E21" s="131"/>
      <c r="F21" s="132"/>
      <c r="G21" s="127">
        <v>0</v>
      </c>
    </row>
    <row r="22" spans="1:7" ht="13.5" thickBot="1" x14ac:dyDescent="0.25">
      <c r="A22" s="110" t="s">
        <v>208</v>
      </c>
      <c r="B22" s="111"/>
      <c r="C22" s="136">
        <f>C20+C21</f>
        <v>0</v>
      </c>
      <c r="D22" s="137" t="s">
        <v>209</v>
      </c>
      <c r="E22" s="138"/>
      <c r="F22" s="139"/>
      <c r="G22" s="127">
        <v>0</v>
      </c>
    </row>
    <row r="23" spans="1:7" x14ac:dyDescent="0.2">
      <c r="A23" s="95" t="s">
        <v>210</v>
      </c>
      <c r="B23" s="97"/>
      <c r="C23" s="140" t="s">
        <v>211</v>
      </c>
      <c r="D23" s="97"/>
      <c r="E23" s="140" t="s">
        <v>212</v>
      </c>
      <c r="F23" s="97"/>
      <c r="G23" s="98"/>
    </row>
    <row r="24" spans="1:7" x14ac:dyDescent="0.2">
      <c r="A24" s="107"/>
      <c r="B24" s="108"/>
      <c r="C24" s="104" t="s">
        <v>213</v>
      </c>
      <c r="D24" s="108"/>
      <c r="E24" s="104" t="s">
        <v>213</v>
      </c>
      <c r="F24" s="108"/>
      <c r="G24" s="105"/>
    </row>
    <row r="25" spans="1:7" x14ac:dyDescent="0.2">
      <c r="A25" s="114" t="s">
        <v>214</v>
      </c>
      <c r="B25" s="151"/>
      <c r="C25" s="115" t="s">
        <v>214</v>
      </c>
      <c r="E25" s="115" t="s">
        <v>214</v>
      </c>
      <c r="G25" s="100"/>
    </row>
    <row r="26" spans="1:7" x14ac:dyDescent="0.2">
      <c r="A26" s="114"/>
      <c r="B26" s="152"/>
      <c r="C26" s="115" t="s">
        <v>215</v>
      </c>
      <c r="E26" s="115" t="s">
        <v>216</v>
      </c>
      <c r="G26" s="100"/>
    </row>
    <row r="27" spans="1:7" x14ac:dyDescent="0.2">
      <c r="A27" s="114"/>
      <c r="C27" s="115"/>
      <c r="E27" s="115"/>
      <c r="G27" s="100"/>
    </row>
    <row r="28" spans="1:7" x14ac:dyDescent="0.2">
      <c r="A28" s="114"/>
      <c r="C28" s="115"/>
      <c r="E28" s="115"/>
      <c r="G28" s="100"/>
    </row>
    <row r="29" spans="1:7" x14ac:dyDescent="0.2">
      <c r="A29" s="107" t="s">
        <v>217</v>
      </c>
      <c r="B29" s="108"/>
      <c r="C29" s="141">
        <v>0</v>
      </c>
      <c r="D29" s="108" t="s">
        <v>218</v>
      </c>
      <c r="E29" s="104"/>
      <c r="F29" s="142">
        <v>0</v>
      </c>
      <c r="G29" s="105"/>
    </row>
    <row r="30" spans="1:7" x14ac:dyDescent="0.2">
      <c r="A30" s="107" t="s">
        <v>217</v>
      </c>
      <c r="B30" s="108"/>
      <c r="C30" s="141">
        <v>10</v>
      </c>
      <c r="D30" s="108" t="s">
        <v>218</v>
      </c>
      <c r="E30" s="104"/>
      <c r="F30" s="142">
        <v>0</v>
      </c>
      <c r="G30" s="105"/>
    </row>
    <row r="31" spans="1:7" x14ac:dyDescent="0.2">
      <c r="A31" s="107" t="s">
        <v>219</v>
      </c>
      <c r="B31" s="108"/>
      <c r="C31" s="141">
        <v>10</v>
      </c>
      <c r="D31" s="108" t="s">
        <v>218</v>
      </c>
      <c r="E31" s="104"/>
      <c r="F31" s="153">
        <f>ROUND(PRODUCT(F30,C31/100),1)</f>
        <v>0</v>
      </c>
      <c r="G31" s="113"/>
    </row>
    <row r="32" spans="1:7" x14ac:dyDescent="0.2">
      <c r="A32" s="107" t="s">
        <v>217</v>
      </c>
      <c r="B32" s="108"/>
      <c r="C32" s="141">
        <v>21</v>
      </c>
      <c r="D32" s="108" t="s">
        <v>218</v>
      </c>
      <c r="E32" s="104"/>
      <c r="F32" s="142">
        <f>C22</f>
        <v>0</v>
      </c>
      <c r="G32" s="105"/>
    </row>
    <row r="33" spans="1:7" x14ac:dyDescent="0.2">
      <c r="A33" s="107" t="s">
        <v>219</v>
      </c>
      <c r="B33" s="108"/>
      <c r="C33" s="141">
        <v>21</v>
      </c>
      <c r="D33" s="108" t="s">
        <v>218</v>
      </c>
      <c r="E33" s="104"/>
      <c r="F33" s="153">
        <f>ROUND(PRODUCT(F32,C33/100),1)</f>
        <v>0</v>
      </c>
      <c r="G33" s="113"/>
    </row>
    <row r="34" spans="1:7" ht="16.5" thickBot="1" x14ac:dyDescent="0.3">
      <c r="A34" s="143" t="s">
        <v>220</v>
      </c>
      <c r="B34" s="144"/>
      <c r="C34" s="144"/>
      <c r="D34" s="144"/>
      <c r="E34" s="145"/>
      <c r="F34" s="146">
        <f>CEILING(SUM(F29:F33),IF(SUM(F29:F33)&gt;=0,1,-1))</f>
        <v>0</v>
      </c>
      <c r="G34" s="147"/>
    </row>
  </sheetData>
  <mergeCells count="5">
    <mergeCell ref="C6:E6"/>
    <mergeCell ref="C7:D7"/>
    <mergeCell ref="C8:D8"/>
    <mergeCell ref="E11:G11"/>
    <mergeCell ref="A6:B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I65"/>
  <sheetViews>
    <sheetView workbookViewId="0">
      <selection activeCell="C1" sqref="C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67" t="s">
        <v>1</v>
      </c>
      <c r="B1" s="168"/>
      <c r="C1" s="2" t="s">
        <v>102</v>
      </c>
      <c r="D1" s="3"/>
      <c r="E1" s="4"/>
      <c r="F1" s="3"/>
      <c r="G1" s="31" t="s">
        <v>11</v>
      </c>
      <c r="H1" s="32" t="s">
        <v>103</v>
      </c>
      <c r="I1" s="33"/>
    </row>
    <row r="2" spans="1:9" ht="13.5" thickBot="1" x14ac:dyDescent="0.25">
      <c r="A2" s="169" t="s">
        <v>2</v>
      </c>
      <c r="B2" s="170"/>
      <c r="C2" s="5" t="s">
        <v>101</v>
      </c>
      <c r="D2" s="6"/>
      <c r="E2" s="7"/>
      <c r="F2" s="6"/>
      <c r="G2" s="171" t="s">
        <v>75</v>
      </c>
      <c r="H2" s="172"/>
      <c r="I2" s="173"/>
    </row>
    <row r="3" spans="1:9" ht="13.5" thickTop="1" x14ac:dyDescent="0.2">
      <c r="A3" s="1"/>
      <c r="B3" s="1"/>
      <c r="C3" s="1"/>
      <c r="D3" s="1"/>
      <c r="E3" s="1"/>
      <c r="F3" s="1"/>
      <c r="G3" s="1"/>
      <c r="H3" s="1"/>
      <c r="I3" s="1"/>
    </row>
    <row r="4" spans="1:9" ht="19.5" customHeight="1" x14ac:dyDescent="0.25">
      <c r="A4" s="8" t="s">
        <v>3</v>
      </c>
      <c r="B4" s="9"/>
      <c r="C4" s="9"/>
      <c r="D4" s="9"/>
      <c r="E4" s="9"/>
      <c r="F4" s="9"/>
      <c r="G4" s="9"/>
      <c r="H4" s="9"/>
      <c r="I4" s="9"/>
    </row>
    <row r="5" spans="1:9" ht="13.5" thickBot="1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3.5" thickBot="1" x14ac:dyDescent="0.25">
      <c r="A6" s="10"/>
      <c r="B6" s="11" t="s">
        <v>4</v>
      </c>
      <c r="C6" s="11"/>
      <c r="D6" s="12"/>
      <c r="E6" s="13" t="s">
        <v>5</v>
      </c>
      <c r="F6" s="14" t="s">
        <v>6</v>
      </c>
      <c r="G6" s="14" t="s">
        <v>7</v>
      </c>
      <c r="H6" s="14" t="s">
        <v>8</v>
      </c>
      <c r="I6" s="15" t="s">
        <v>0</v>
      </c>
    </row>
    <row r="7" spans="1:9" x14ac:dyDescent="0.2">
      <c r="A7" s="71" t="str">
        <f>Položky!B7</f>
        <v>732</v>
      </c>
      <c r="B7" s="16" t="str">
        <f>Položky!C7</f>
        <v>Strojovny</v>
      </c>
      <c r="C7" s="1"/>
      <c r="D7" s="17"/>
      <c r="E7" s="62">
        <f>Položky!G31</f>
        <v>0</v>
      </c>
      <c r="F7" s="63">
        <v>0</v>
      </c>
      <c r="G7" s="63">
        <v>0</v>
      </c>
      <c r="H7" s="63">
        <v>0</v>
      </c>
      <c r="I7" s="64">
        <v>0</v>
      </c>
    </row>
    <row r="8" spans="1:9" x14ac:dyDescent="0.2">
      <c r="A8" s="71" t="str">
        <f>Položky!B32</f>
        <v>733</v>
      </c>
      <c r="B8" s="16" t="str">
        <f>Položky!C32</f>
        <v>Rozvod potrubí</v>
      </c>
      <c r="C8" s="1"/>
      <c r="D8" s="17"/>
      <c r="E8" s="62">
        <f>Položky!G48</f>
        <v>0</v>
      </c>
      <c r="F8" s="63">
        <v>0</v>
      </c>
      <c r="G8" s="63">
        <v>0</v>
      </c>
      <c r="H8" s="63">
        <v>0</v>
      </c>
      <c r="I8" s="64">
        <v>0</v>
      </c>
    </row>
    <row r="9" spans="1:9" x14ac:dyDescent="0.2">
      <c r="A9" s="71" t="str">
        <f>Položky!B49</f>
        <v>713</v>
      </c>
      <c r="B9" s="16" t="str">
        <f>Položky!C49</f>
        <v>Izolace tepelné</v>
      </c>
      <c r="C9" s="1"/>
      <c r="D9" s="17"/>
      <c r="E9" s="62">
        <f>Položky!G54</f>
        <v>0</v>
      </c>
      <c r="F9" s="63">
        <v>0</v>
      </c>
      <c r="G9" s="63">
        <v>0</v>
      </c>
      <c r="H9" s="63">
        <v>0</v>
      </c>
      <c r="I9" s="64">
        <v>0</v>
      </c>
    </row>
    <row r="10" spans="1:9" x14ac:dyDescent="0.2">
      <c r="A10" s="71" t="str">
        <f>Položky!B55</f>
        <v>734</v>
      </c>
      <c r="B10" s="16" t="str">
        <f>Položky!C55</f>
        <v>Armatury</v>
      </c>
      <c r="C10" s="1"/>
      <c r="D10" s="17"/>
      <c r="E10" s="62">
        <f>Položky!G83</f>
        <v>0</v>
      </c>
      <c r="F10" s="63">
        <v>0</v>
      </c>
      <c r="G10" s="63">
        <v>0</v>
      </c>
      <c r="H10" s="63">
        <v>0</v>
      </c>
      <c r="I10" s="64">
        <v>0</v>
      </c>
    </row>
    <row r="11" spans="1:9" x14ac:dyDescent="0.2">
      <c r="A11" s="71" t="str">
        <f>Položky!B84</f>
        <v>767</v>
      </c>
      <c r="B11" s="16" t="str">
        <f>Položky!C84</f>
        <v>Pomocné ocel.konstrukce</v>
      </c>
      <c r="C11" s="1"/>
      <c r="D11" s="17"/>
      <c r="E11" s="62">
        <f>Položky!G88</f>
        <v>0</v>
      </c>
      <c r="F11" s="63">
        <v>0</v>
      </c>
      <c r="G11" s="63">
        <v>0</v>
      </c>
      <c r="H11" s="63">
        <v>0</v>
      </c>
      <c r="I11" s="64">
        <v>0</v>
      </c>
    </row>
    <row r="12" spans="1:9" ht="13.5" thickBot="1" x14ac:dyDescent="0.25">
      <c r="A12" s="71" t="str">
        <f>Položky!B89</f>
        <v>730</v>
      </c>
      <c r="B12" s="16" t="str">
        <f>Položky!C89</f>
        <v>Ústřední vytápění</v>
      </c>
      <c r="C12" s="1"/>
      <c r="D12" s="17"/>
      <c r="E12" s="62">
        <v>0</v>
      </c>
      <c r="F12" s="63">
        <f>Položky!G107</f>
        <v>0</v>
      </c>
      <c r="G12" s="63">
        <v>0</v>
      </c>
      <c r="H12" s="63">
        <v>0</v>
      </c>
      <c r="I12" s="64">
        <v>0</v>
      </c>
    </row>
    <row r="13" spans="1:9" s="23" customFormat="1" ht="13.5" thickBot="1" x14ac:dyDescent="0.25">
      <c r="A13" s="18"/>
      <c r="B13" s="19" t="s">
        <v>9</v>
      </c>
      <c r="C13" s="19"/>
      <c r="D13" s="20"/>
      <c r="E13" s="21">
        <f>SUM(E7:E12)</f>
        <v>0</v>
      </c>
      <c r="F13" s="22">
        <f>SUM(F7:F12)</f>
        <v>0</v>
      </c>
      <c r="G13" s="22">
        <f>SUM(G7:G12)</f>
        <v>0</v>
      </c>
      <c r="H13" s="22">
        <f>SUM(H7:H12)</f>
        <v>0</v>
      </c>
      <c r="I13" s="22">
        <f>SUM(I7:I12)</f>
        <v>0</v>
      </c>
    </row>
    <row r="14" spans="1:9" x14ac:dyDescent="0.2">
      <c r="A14" s="1"/>
      <c r="B14" s="1"/>
      <c r="C14" s="1"/>
      <c r="D14" s="1"/>
      <c r="E14" s="1"/>
      <c r="F14" s="1"/>
      <c r="G14" s="1"/>
      <c r="H14" s="1"/>
      <c r="I14" s="1"/>
    </row>
    <row r="16" spans="1:9" x14ac:dyDescent="0.2">
      <c r="B16" s="23"/>
      <c r="F16" s="24"/>
      <c r="G16" s="25"/>
      <c r="H16" s="25"/>
      <c r="I16" s="26"/>
    </row>
    <row r="17" spans="6:9" x14ac:dyDescent="0.2">
      <c r="F17" s="24"/>
      <c r="G17" s="25"/>
      <c r="H17" s="25"/>
      <c r="I17" s="26"/>
    </row>
    <row r="18" spans="6:9" x14ac:dyDescent="0.2">
      <c r="F18" s="24"/>
      <c r="G18" s="25"/>
      <c r="H18" s="25"/>
      <c r="I18" s="26"/>
    </row>
    <row r="19" spans="6:9" x14ac:dyDescent="0.2">
      <c r="F19" s="24"/>
      <c r="G19" s="25"/>
      <c r="H19" s="25"/>
      <c r="I19" s="26"/>
    </row>
    <row r="20" spans="6:9" x14ac:dyDescent="0.2">
      <c r="F20" s="24"/>
      <c r="G20" s="25"/>
      <c r="H20" s="25"/>
      <c r="I20" s="26"/>
    </row>
    <row r="21" spans="6:9" x14ac:dyDescent="0.2">
      <c r="F21" s="24"/>
      <c r="G21" s="25"/>
      <c r="H21" s="25"/>
      <c r="I21" s="26"/>
    </row>
    <row r="22" spans="6:9" x14ac:dyDescent="0.2">
      <c r="F22" s="24"/>
      <c r="G22" s="25"/>
      <c r="H22" s="25"/>
      <c r="I22" s="26"/>
    </row>
    <row r="23" spans="6:9" x14ac:dyDescent="0.2">
      <c r="F23" s="24"/>
      <c r="G23" s="25"/>
      <c r="H23" s="25"/>
      <c r="I23" s="26"/>
    </row>
    <row r="24" spans="6:9" x14ac:dyDescent="0.2">
      <c r="F24" s="24"/>
      <c r="G24" s="25"/>
      <c r="H24" s="25"/>
      <c r="I24" s="26"/>
    </row>
    <row r="25" spans="6:9" x14ac:dyDescent="0.2">
      <c r="F25" s="24"/>
      <c r="G25" s="25"/>
      <c r="H25" s="25"/>
      <c r="I25" s="26"/>
    </row>
    <row r="26" spans="6:9" x14ac:dyDescent="0.2">
      <c r="F26" s="24"/>
      <c r="G26" s="25"/>
      <c r="H26" s="25"/>
      <c r="I26" s="26"/>
    </row>
    <row r="27" spans="6:9" x14ac:dyDescent="0.2">
      <c r="F27" s="24"/>
      <c r="G27" s="25"/>
      <c r="H27" s="25"/>
      <c r="I27" s="26"/>
    </row>
    <row r="28" spans="6:9" x14ac:dyDescent="0.2">
      <c r="F28" s="24"/>
      <c r="G28" s="25"/>
      <c r="H28" s="25"/>
      <c r="I28" s="26"/>
    </row>
    <row r="29" spans="6:9" x14ac:dyDescent="0.2">
      <c r="F29" s="24"/>
      <c r="G29" s="25"/>
      <c r="H29" s="25"/>
      <c r="I29" s="26"/>
    </row>
    <row r="30" spans="6:9" x14ac:dyDescent="0.2">
      <c r="F30" s="24"/>
      <c r="G30" s="25"/>
      <c r="H30" s="25"/>
      <c r="I30" s="26"/>
    </row>
    <row r="31" spans="6:9" x14ac:dyDescent="0.2">
      <c r="F31" s="24"/>
      <c r="G31" s="25"/>
      <c r="H31" s="25"/>
      <c r="I31" s="26"/>
    </row>
    <row r="32" spans="6:9" x14ac:dyDescent="0.2">
      <c r="F32" s="24"/>
      <c r="G32" s="25"/>
      <c r="H32" s="25"/>
      <c r="I32" s="26"/>
    </row>
    <row r="33" spans="6:9" x14ac:dyDescent="0.2">
      <c r="F33" s="24"/>
      <c r="G33" s="25"/>
      <c r="H33" s="25"/>
      <c r="I33" s="26"/>
    </row>
    <row r="34" spans="6:9" x14ac:dyDescent="0.2">
      <c r="F34" s="24"/>
      <c r="G34" s="25"/>
      <c r="H34" s="25"/>
      <c r="I34" s="26"/>
    </row>
    <row r="35" spans="6:9" x14ac:dyDescent="0.2">
      <c r="F35" s="24"/>
      <c r="G35" s="25"/>
      <c r="H35" s="25"/>
      <c r="I35" s="26"/>
    </row>
    <row r="36" spans="6:9" x14ac:dyDescent="0.2">
      <c r="F36" s="24"/>
      <c r="G36" s="25"/>
      <c r="H36" s="25"/>
      <c r="I36" s="26"/>
    </row>
    <row r="37" spans="6:9" x14ac:dyDescent="0.2">
      <c r="F37" s="24"/>
      <c r="G37" s="25"/>
      <c r="H37" s="25"/>
      <c r="I37" s="26"/>
    </row>
    <row r="38" spans="6:9" x14ac:dyDescent="0.2">
      <c r="F38" s="24"/>
      <c r="G38" s="25"/>
      <c r="H38" s="25"/>
      <c r="I38" s="26"/>
    </row>
    <row r="39" spans="6:9" x14ac:dyDescent="0.2">
      <c r="F39" s="24"/>
      <c r="G39" s="25"/>
      <c r="H39" s="25"/>
      <c r="I39" s="26"/>
    </row>
    <row r="40" spans="6:9" x14ac:dyDescent="0.2">
      <c r="F40" s="24"/>
      <c r="G40" s="25"/>
      <c r="H40" s="25"/>
      <c r="I40" s="26"/>
    </row>
    <row r="41" spans="6:9" x14ac:dyDescent="0.2">
      <c r="F41" s="24"/>
      <c r="G41" s="25"/>
      <c r="H41" s="25"/>
      <c r="I41" s="26"/>
    </row>
    <row r="42" spans="6:9" x14ac:dyDescent="0.2">
      <c r="F42" s="24"/>
      <c r="G42" s="25"/>
      <c r="H42" s="25"/>
      <c r="I42" s="26"/>
    </row>
    <row r="43" spans="6:9" x14ac:dyDescent="0.2">
      <c r="F43" s="24"/>
      <c r="G43" s="25"/>
      <c r="H43" s="25"/>
      <c r="I43" s="26"/>
    </row>
    <row r="44" spans="6:9" x14ac:dyDescent="0.2">
      <c r="F44" s="24"/>
      <c r="G44" s="25"/>
      <c r="H44" s="25"/>
      <c r="I44" s="26"/>
    </row>
    <row r="45" spans="6:9" x14ac:dyDescent="0.2">
      <c r="F45" s="24"/>
      <c r="G45" s="25"/>
      <c r="H45" s="25"/>
      <c r="I45" s="26"/>
    </row>
    <row r="46" spans="6:9" x14ac:dyDescent="0.2">
      <c r="F46" s="24"/>
      <c r="G46" s="25"/>
      <c r="H46" s="25"/>
      <c r="I46" s="26"/>
    </row>
    <row r="47" spans="6:9" x14ac:dyDescent="0.2">
      <c r="F47" s="24"/>
      <c r="G47" s="25"/>
      <c r="H47" s="25"/>
      <c r="I47" s="26"/>
    </row>
    <row r="48" spans="6:9" x14ac:dyDescent="0.2">
      <c r="F48" s="24"/>
      <c r="G48" s="25"/>
      <c r="H48" s="25"/>
      <c r="I48" s="26"/>
    </row>
    <row r="49" spans="6:9" x14ac:dyDescent="0.2">
      <c r="F49" s="24"/>
      <c r="G49" s="25"/>
      <c r="H49" s="25"/>
      <c r="I49" s="26"/>
    </row>
    <row r="50" spans="6:9" x14ac:dyDescent="0.2">
      <c r="F50" s="24"/>
      <c r="G50" s="25"/>
      <c r="H50" s="25"/>
      <c r="I50" s="26"/>
    </row>
    <row r="51" spans="6:9" x14ac:dyDescent="0.2">
      <c r="F51" s="24"/>
      <c r="G51" s="25"/>
      <c r="H51" s="25"/>
      <c r="I51" s="26"/>
    </row>
    <row r="52" spans="6:9" x14ac:dyDescent="0.2">
      <c r="F52" s="24"/>
      <c r="G52" s="25"/>
      <c r="H52" s="25"/>
      <c r="I52" s="26"/>
    </row>
    <row r="53" spans="6:9" x14ac:dyDescent="0.2">
      <c r="F53" s="24"/>
      <c r="G53" s="25"/>
      <c r="H53" s="25"/>
      <c r="I53" s="26"/>
    </row>
    <row r="54" spans="6:9" x14ac:dyDescent="0.2">
      <c r="F54" s="24"/>
      <c r="G54" s="25"/>
      <c r="H54" s="25"/>
      <c r="I54" s="26"/>
    </row>
    <row r="55" spans="6:9" x14ac:dyDescent="0.2">
      <c r="F55" s="24"/>
      <c r="G55" s="25"/>
      <c r="H55" s="25"/>
      <c r="I55" s="26"/>
    </row>
    <row r="56" spans="6:9" x14ac:dyDescent="0.2">
      <c r="F56" s="24"/>
      <c r="G56" s="25"/>
      <c r="H56" s="25"/>
      <c r="I56" s="26"/>
    </row>
    <row r="57" spans="6:9" x14ac:dyDescent="0.2">
      <c r="F57" s="24"/>
      <c r="G57" s="25"/>
      <c r="H57" s="25"/>
      <c r="I57" s="26"/>
    </row>
    <row r="58" spans="6:9" x14ac:dyDescent="0.2">
      <c r="F58" s="24"/>
      <c r="G58" s="25"/>
      <c r="H58" s="25"/>
      <c r="I58" s="26"/>
    </row>
    <row r="59" spans="6:9" x14ac:dyDescent="0.2">
      <c r="F59" s="24"/>
      <c r="G59" s="25"/>
      <c r="H59" s="25"/>
      <c r="I59" s="26"/>
    </row>
    <row r="60" spans="6:9" x14ac:dyDescent="0.2">
      <c r="F60" s="24"/>
      <c r="G60" s="25"/>
      <c r="H60" s="25"/>
      <c r="I60" s="26"/>
    </row>
    <row r="61" spans="6:9" x14ac:dyDescent="0.2">
      <c r="F61" s="24"/>
      <c r="G61" s="25"/>
      <c r="H61" s="25"/>
      <c r="I61" s="26"/>
    </row>
    <row r="62" spans="6:9" x14ac:dyDescent="0.2">
      <c r="F62" s="24"/>
      <c r="G62" s="25"/>
      <c r="H62" s="25"/>
      <c r="I62" s="26"/>
    </row>
    <row r="63" spans="6:9" x14ac:dyDescent="0.2">
      <c r="F63" s="24"/>
      <c r="G63" s="25"/>
      <c r="H63" s="25"/>
      <c r="I63" s="26"/>
    </row>
    <row r="64" spans="6:9" x14ac:dyDescent="0.2">
      <c r="F64" s="24"/>
      <c r="G64" s="25"/>
      <c r="H64" s="25"/>
      <c r="I64" s="26"/>
    </row>
    <row r="65" spans="6:9" x14ac:dyDescent="0.2">
      <c r="F65" s="24"/>
      <c r="G65" s="25"/>
      <c r="H65" s="25"/>
      <c r="I65" s="26"/>
    </row>
  </sheetData>
  <mergeCells count="3">
    <mergeCell ref="A1:B1"/>
    <mergeCell ref="A2:B2"/>
    <mergeCell ref="G2:I2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798B8-B9E5-4406-B55E-0A4A5C428690}">
  <dimension ref="A1:CZ168"/>
  <sheetViews>
    <sheetView showGridLines="0" showZeros="0" tabSelected="1" topLeftCell="A100" zoomScale="130" zoomScaleNormal="130" workbookViewId="0">
      <selection activeCell="J8" sqref="J8"/>
    </sheetView>
  </sheetViews>
  <sheetFormatPr defaultColWidth="9.140625" defaultRowHeight="12.75" x14ac:dyDescent="0.2"/>
  <cols>
    <col min="1" max="1" width="4.42578125" style="27" customWidth="1"/>
    <col min="2" max="2" width="11.5703125" style="27" customWidth="1"/>
    <col min="3" max="3" width="40.42578125" style="27" customWidth="1"/>
    <col min="4" max="4" width="5.5703125" style="27" customWidth="1"/>
    <col min="5" max="5" width="8.5703125" style="58" customWidth="1"/>
    <col min="6" max="6" width="9.85546875" style="27" customWidth="1"/>
    <col min="7" max="7" width="13.85546875" style="27" customWidth="1"/>
    <col min="8" max="8" width="9.140625" style="27"/>
    <col min="9" max="10" width="10.140625" style="27" bestFit="1" customWidth="1"/>
    <col min="11" max="11" width="9.140625" style="27"/>
    <col min="12" max="12" width="75.42578125" style="27" customWidth="1"/>
    <col min="13" max="13" width="45.28515625" style="27" customWidth="1"/>
    <col min="14" max="16384" width="9.140625" style="27"/>
  </cols>
  <sheetData>
    <row r="1" spans="1:7" ht="15.75" x14ac:dyDescent="0.25">
      <c r="A1" s="176" t="s">
        <v>10</v>
      </c>
      <c r="B1" s="176"/>
      <c r="C1" s="176"/>
      <c r="D1" s="176"/>
      <c r="E1" s="176"/>
      <c r="F1" s="176"/>
      <c r="G1" s="176"/>
    </row>
    <row r="2" spans="1:7" ht="14.25" customHeight="1" thickBot="1" x14ac:dyDescent="0.25">
      <c r="A2" s="28"/>
      <c r="B2" s="88"/>
      <c r="C2" s="89"/>
      <c r="D2" s="89"/>
      <c r="E2" s="29"/>
      <c r="F2" s="89"/>
      <c r="G2" s="89"/>
    </row>
    <row r="3" spans="1:7" ht="13.5" thickTop="1" x14ac:dyDescent="0.2">
      <c r="A3" s="167" t="s">
        <v>1</v>
      </c>
      <c r="B3" s="168"/>
      <c r="C3" s="2" t="s">
        <v>102</v>
      </c>
      <c r="D3" s="30"/>
      <c r="E3" s="31" t="s">
        <v>11</v>
      </c>
      <c r="F3" s="32" t="s">
        <v>103</v>
      </c>
      <c r="G3" s="33"/>
    </row>
    <row r="4" spans="1:7" ht="13.5" thickBot="1" x14ac:dyDescent="0.25">
      <c r="A4" s="177" t="s">
        <v>2</v>
      </c>
      <c r="B4" s="170"/>
      <c r="C4" s="5" t="s">
        <v>101</v>
      </c>
      <c r="D4" s="34"/>
      <c r="E4" s="171" t="s">
        <v>75</v>
      </c>
      <c r="F4" s="172"/>
      <c r="G4" s="173"/>
    </row>
    <row r="5" spans="1:7" ht="13.5" thickTop="1" x14ac:dyDescent="0.2">
      <c r="A5" s="35"/>
      <c r="B5" s="28"/>
      <c r="C5" s="28"/>
      <c r="D5" s="28"/>
      <c r="E5" s="36"/>
      <c r="F5" s="28"/>
      <c r="G5" s="28"/>
    </row>
    <row r="6" spans="1:7" x14ac:dyDescent="0.2">
      <c r="A6" s="37" t="s">
        <v>12</v>
      </c>
      <c r="B6" s="38" t="s">
        <v>13</v>
      </c>
      <c r="C6" s="38" t="s">
        <v>14</v>
      </c>
      <c r="D6" s="38" t="s">
        <v>15</v>
      </c>
      <c r="E6" s="38" t="s">
        <v>16</v>
      </c>
      <c r="F6" s="38" t="s">
        <v>17</v>
      </c>
      <c r="G6" s="39" t="s">
        <v>18</v>
      </c>
    </row>
    <row r="7" spans="1:7" x14ac:dyDescent="0.2">
      <c r="A7" s="40" t="s">
        <v>19</v>
      </c>
      <c r="B7" s="41" t="s">
        <v>47</v>
      </c>
      <c r="C7" s="42" t="s">
        <v>48</v>
      </c>
      <c r="D7" s="43"/>
      <c r="E7" s="44"/>
      <c r="F7" s="44"/>
      <c r="G7" s="45"/>
    </row>
    <row r="8" spans="1:7" ht="96.75" customHeight="1" x14ac:dyDescent="0.2">
      <c r="A8" s="79"/>
      <c r="B8" s="80" t="s">
        <v>76</v>
      </c>
      <c r="C8" s="81" t="s">
        <v>125</v>
      </c>
      <c r="D8" s="82" t="s">
        <v>35</v>
      </c>
      <c r="E8" s="68">
        <v>1</v>
      </c>
      <c r="F8" s="85"/>
      <c r="G8" s="84">
        <f>E8*F8</f>
        <v>0</v>
      </c>
    </row>
    <row r="9" spans="1:7" x14ac:dyDescent="0.2">
      <c r="A9" s="69"/>
      <c r="B9" s="70"/>
      <c r="C9" s="174" t="s">
        <v>112</v>
      </c>
      <c r="D9" s="175"/>
      <c r="E9" s="67"/>
      <c r="F9" s="66"/>
      <c r="G9" s="65"/>
    </row>
    <row r="10" spans="1:7" ht="56.25" x14ac:dyDescent="0.2">
      <c r="A10" s="79"/>
      <c r="B10" s="80" t="s">
        <v>77</v>
      </c>
      <c r="C10" s="81" t="s">
        <v>104</v>
      </c>
      <c r="D10" s="82" t="s">
        <v>35</v>
      </c>
      <c r="E10" s="68">
        <v>1</v>
      </c>
      <c r="F10" s="85"/>
      <c r="G10" s="84">
        <f>E10*F10</f>
        <v>0</v>
      </c>
    </row>
    <row r="11" spans="1:7" x14ac:dyDescent="0.2">
      <c r="A11" s="69"/>
      <c r="B11" s="70"/>
      <c r="C11" s="174" t="s">
        <v>113</v>
      </c>
      <c r="D11" s="175"/>
      <c r="E11" s="67"/>
      <c r="F11" s="66"/>
      <c r="G11" s="65"/>
    </row>
    <row r="12" spans="1:7" ht="33.75" x14ac:dyDescent="0.2">
      <c r="A12" s="79"/>
      <c r="B12" s="80" t="s">
        <v>78</v>
      </c>
      <c r="C12" s="72" t="s">
        <v>123</v>
      </c>
      <c r="D12" s="82" t="s">
        <v>35</v>
      </c>
      <c r="E12" s="68">
        <v>1</v>
      </c>
      <c r="F12" s="83"/>
      <c r="G12" s="84">
        <f>E12*F12</f>
        <v>0</v>
      </c>
    </row>
    <row r="13" spans="1:7" x14ac:dyDescent="0.2">
      <c r="A13" s="69"/>
      <c r="B13" s="70"/>
      <c r="C13" s="174" t="s">
        <v>114</v>
      </c>
      <c r="D13" s="175"/>
      <c r="E13" s="67"/>
      <c r="F13" s="66"/>
      <c r="G13" s="65"/>
    </row>
    <row r="14" spans="1:7" ht="56.25" x14ac:dyDescent="0.2">
      <c r="A14" s="79"/>
      <c r="B14" s="80" t="s">
        <v>79</v>
      </c>
      <c r="C14" s="81" t="s">
        <v>105</v>
      </c>
      <c r="D14" s="82" t="s">
        <v>35</v>
      </c>
      <c r="E14" s="68">
        <v>1</v>
      </c>
      <c r="F14" s="83"/>
      <c r="G14" s="84">
        <f>E14*F14</f>
        <v>0</v>
      </c>
    </row>
    <row r="15" spans="1:7" x14ac:dyDescent="0.2">
      <c r="A15" s="69"/>
      <c r="B15" s="70"/>
      <c r="C15" s="174" t="s">
        <v>115</v>
      </c>
      <c r="D15" s="175"/>
      <c r="E15" s="67"/>
      <c r="F15" s="66"/>
      <c r="G15" s="65"/>
    </row>
    <row r="16" spans="1:7" x14ac:dyDescent="0.2">
      <c r="A16" s="79"/>
      <c r="B16" s="80" t="s">
        <v>80</v>
      </c>
      <c r="C16" s="81" t="s">
        <v>107</v>
      </c>
      <c r="D16" s="82" t="s">
        <v>35</v>
      </c>
      <c r="E16" s="68">
        <v>2</v>
      </c>
      <c r="F16" s="83"/>
      <c r="G16" s="84">
        <f>E16*F16</f>
        <v>0</v>
      </c>
    </row>
    <row r="17" spans="1:15" ht="22.5" x14ac:dyDescent="0.2">
      <c r="A17" s="79"/>
      <c r="B17" s="80" t="s">
        <v>81</v>
      </c>
      <c r="C17" s="81" t="s">
        <v>106</v>
      </c>
      <c r="D17" s="82" t="s">
        <v>35</v>
      </c>
      <c r="E17" s="68">
        <v>1</v>
      </c>
      <c r="F17" s="85"/>
      <c r="G17" s="84">
        <f>E17*F17</f>
        <v>0</v>
      </c>
    </row>
    <row r="18" spans="1:15" x14ac:dyDescent="0.2">
      <c r="A18" s="69"/>
      <c r="B18" s="70"/>
      <c r="C18" s="174" t="s">
        <v>116</v>
      </c>
      <c r="D18" s="175"/>
      <c r="E18" s="67"/>
      <c r="F18" s="66"/>
      <c r="G18" s="65"/>
    </row>
    <row r="19" spans="1:15" ht="22.5" x14ac:dyDescent="0.2">
      <c r="A19" s="79"/>
      <c r="B19" s="80" t="s">
        <v>82</v>
      </c>
      <c r="C19" s="81" t="s">
        <v>111</v>
      </c>
      <c r="D19" s="82" t="s">
        <v>35</v>
      </c>
      <c r="E19" s="68">
        <v>1</v>
      </c>
      <c r="F19" s="83"/>
      <c r="G19" s="84">
        <f>E19*F19</f>
        <v>0</v>
      </c>
    </row>
    <row r="20" spans="1:15" x14ac:dyDescent="0.2">
      <c r="A20" s="69"/>
      <c r="B20" s="70"/>
      <c r="C20" s="174" t="s">
        <v>117</v>
      </c>
      <c r="D20" s="175"/>
      <c r="E20" s="67"/>
      <c r="F20" s="66"/>
      <c r="G20" s="65"/>
    </row>
    <row r="21" spans="1:15" ht="56.25" x14ac:dyDescent="0.2">
      <c r="A21" s="79"/>
      <c r="B21" s="80" t="s">
        <v>83</v>
      </c>
      <c r="C21" s="72" t="s">
        <v>228</v>
      </c>
      <c r="D21" s="82" t="s">
        <v>35</v>
      </c>
      <c r="E21" s="68">
        <v>1</v>
      </c>
      <c r="F21" s="83"/>
      <c r="G21" s="84">
        <f>E21*F21</f>
        <v>0</v>
      </c>
    </row>
    <row r="22" spans="1:15" x14ac:dyDescent="0.2">
      <c r="A22" s="69"/>
      <c r="B22" s="70"/>
      <c r="C22" s="174" t="s">
        <v>118</v>
      </c>
      <c r="D22" s="175"/>
      <c r="E22" s="67"/>
      <c r="F22" s="66"/>
      <c r="G22" s="65"/>
    </row>
    <row r="23" spans="1:15" ht="78.75" x14ac:dyDescent="0.2">
      <c r="A23" s="79"/>
      <c r="B23" s="80" t="s">
        <v>84</v>
      </c>
      <c r="C23" s="72" t="s">
        <v>108</v>
      </c>
      <c r="D23" s="82" t="s">
        <v>35</v>
      </c>
      <c r="E23" s="68">
        <v>1</v>
      </c>
      <c r="F23" s="83"/>
      <c r="G23" s="84">
        <f>E23*F23</f>
        <v>0</v>
      </c>
    </row>
    <row r="24" spans="1:15" x14ac:dyDescent="0.2">
      <c r="A24" s="69"/>
      <c r="B24" s="70"/>
      <c r="C24" s="174" t="s">
        <v>119</v>
      </c>
      <c r="D24" s="175"/>
      <c r="E24" s="67"/>
      <c r="F24" s="66"/>
      <c r="G24" s="65"/>
    </row>
    <row r="25" spans="1:15" ht="78.75" x14ac:dyDescent="0.2">
      <c r="A25" s="79"/>
      <c r="B25" s="80" t="s">
        <v>85</v>
      </c>
      <c r="C25" s="72" t="s">
        <v>109</v>
      </c>
      <c r="D25" s="82" t="s">
        <v>35</v>
      </c>
      <c r="E25" s="68">
        <v>1</v>
      </c>
      <c r="F25" s="83"/>
      <c r="G25" s="84">
        <f>E25*F25</f>
        <v>0</v>
      </c>
    </row>
    <row r="26" spans="1:15" x14ac:dyDescent="0.2">
      <c r="A26" s="69"/>
      <c r="B26" s="70"/>
      <c r="C26" s="174" t="s">
        <v>120</v>
      </c>
      <c r="D26" s="175"/>
      <c r="E26" s="67"/>
      <c r="F26" s="66"/>
      <c r="G26" s="65"/>
    </row>
    <row r="27" spans="1:15" ht="22.5" x14ac:dyDescent="0.2">
      <c r="A27" s="79"/>
      <c r="B27" s="80" t="s">
        <v>86</v>
      </c>
      <c r="C27" s="72" t="s">
        <v>122</v>
      </c>
      <c r="D27" s="82" t="s">
        <v>35</v>
      </c>
      <c r="E27" s="68">
        <v>1</v>
      </c>
      <c r="F27" s="83"/>
      <c r="G27" s="84">
        <f>E27*F27</f>
        <v>0</v>
      </c>
    </row>
    <row r="28" spans="1:15" x14ac:dyDescent="0.2">
      <c r="A28" s="69"/>
      <c r="B28" s="70"/>
      <c r="C28" s="174" t="s">
        <v>121</v>
      </c>
      <c r="D28" s="175"/>
      <c r="E28" s="67"/>
      <c r="F28" s="66"/>
      <c r="G28" s="65"/>
    </row>
    <row r="29" spans="1:15" x14ac:dyDescent="0.2">
      <c r="A29" s="79"/>
      <c r="B29" s="80" t="s">
        <v>136</v>
      </c>
      <c r="C29" s="72" t="s">
        <v>110</v>
      </c>
      <c r="D29" s="82" t="s">
        <v>35</v>
      </c>
      <c r="E29" s="68">
        <v>1</v>
      </c>
      <c r="F29" s="85"/>
      <c r="G29" s="84">
        <f>E29*F29</f>
        <v>0</v>
      </c>
    </row>
    <row r="30" spans="1:15" x14ac:dyDescent="0.2">
      <c r="A30" s="69"/>
      <c r="B30" s="70"/>
      <c r="C30" s="174" t="s">
        <v>121</v>
      </c>
      <c r="D30" s="175"/>
      <c r="E30" s="67"/>
      <c r="F30" s="66"/>
      <c r="G30" s="65"/>
    </row>
    <row r="31" spans="1:15" x14ac:dyDescent="0.2">
      <c r="A31" s="49"/>
      <c r="B31" s="50" t="s">
        <v>20</v>
      </c>
      <c r="C31" s="51" t="str">
        <f>CONCATENATE(B7," ",C7)</f>
        <v>732 Strojovny</v>
      </c>
      <c r="D31" s="52"/>
      <c r="E31" s="53"/>
      <c r="F31" s="54"/>
      <c r="G31" s="55">
        <f>SUM(G8:G30)</f>
        <v>0</v>
      </c>
    </row>
    <row r="32" spans="1:15" x14ac:dyDescent="0.2">
      <c r="A32" s="40" t="s">
        <v>19</v>
      </c>
      <c r="B32" s="41" t="s">
        <v>29</v>
      </c>
      <c r="C32" s="42" t="s">
        <v>28</v>
      </c>
      <c r="D32" s="43"/>
      <c r="E32" s="44"/>
      <c r="F32" s="44"/>
      <c r="G32" s="45"/>
      <c r="O32" s="46">
        <v>1</v>
      </c>
    </row>
    <row r="33" spans="1:57" ht="22.5" x14ac:dyDescent="0.2">
      <c r="A33" s="79"/>
      <c r="B33" s="80" t="s">
        <v>140</v>
      </c>
      <c r="C33" s="81" t="s">
        <v>137</v>
      </c>
      <c r="D33" s="82" t="s">
        <v>24</v>
      </c>
      <c r="E33" s="68">
        <v>5</v>
      </c>
      <c r="F33" s="92"/>
      <c r="G33" s="84">
        <f>E33*F33</f>
        <v>0</v>
      </c>
      <c r="O33" s="46"/>
    </row>
    <row r="34" spans="1:57" x14ac:dyDescent="0.2">
      <c r="A34" s="69"/>
      <c r="B34" s="70"/>
      <c r="C34" s="174" t="s">
        <v>124</v>
      </c>
      <c r="D34" s="175"/>
      <c r="E34" s="67"/>
      <c r="F34" s="66"/>
      <c r="G34" s="65"/>
      <c r="O34" s="46"/>
    </row>
    <row r="35" spans="1:57" ht="22.5" x14ac:dyDescent="0.2">
      <c r="A35" s="79"/>
      <c r="B35" s="80" t="s">
        <v>141</v>
      </c>
      <c r="C35" s="81" t="s">
        <v>138</v>
      </c>
      <c r="D35" s="82" t="s">
        <v>24</v>
      </c>
      <c r="E35" s="68">
        <v>3</v>
      </c>
      <c r="F35" s="92"/>
      <c r="G35" s="84">
        <f>E35*F35</f>
        <v>0</v>
      </c>
      <c r="O35" s="46"/>
    </row>
    <row r="36" spans="1:57" x14ac:dyDescent="0.2">
      <c r="A36" s="69"/>
      <c r="B36" s="70"/>
      <c r="C36" s="174" t="s">
        <v>124</v>
      </c>
      <c r="D36" s="175"/>
      <c r="E36" s="67"/>
      <c r="F36" s="66"/>
      <c r="G36" s="65"/>
      <c r="O36" s="46"/>
    </row>
    <row r="37" spans="1:57" ht="22.5" x14ac:dyDescent="0.2">
      <c r="A37" s="79"/>
      <c r="B37" s="80" t="s">
        <v>142</v>
      </c>
      <c r="C37" s="81" t="s">
        <v>139</v>
      </c>
      <c r="D37" s="82" t="s">
        <v>24</v>
      </c>
      <c r="E37" s="68">
        <v>11</v>
      </c>
      <c r="F37" s="92"/>
      <c r="G37" s="84">
        <f>E37*F37</f>
        <v>0</v>
      </c>
      <c r="O37" s="46"/>
    </row>
    <row r="38" spans="1:57" x14ac:dyDescent="0.2">
      <c r="A38" s="69"/>
      <c r="B38" s="70"/>
      <c r="C38" s="174" t="s">
        <v>124</v>
      </c>
      <c r="D38" s="175"/>
      <c r="E38" s="67"/>
      <c r="F38" s="66"/>
      <c r="G38" s="65"/>
      <c r="O38" s="46"/>
    </row>
    <row r="39" spans="1:57" x14ac:dyDescent="0.2">
      <c r="A39" s="79"/>
      <c r="B39" s="80" t="s">
        <v>143</v>
      </c>
      <c r="C39" s="81" t="s">
        <v>27</v>
      </c>
      <c r="D39" s="82" t="s">
        <v>24</v>
      </c>
      <c r="E39" s="68">
        <v>5</v>
      </c>
      <c r="F39" s="92"/>
      <c r="G39" s="84">
        <f t="shared" ref="G39:G45" si="0">E39*F39</f>
        <v>0</v>
      </c>
      <c r="O39" s="46"/>
    </row>
    <row r="40" spans="1:57" x14ac:dyDescent="0.2">
      <c r="A40" s="79"/>
      <c r="B40" s="80" t="s">
        <v>144</v>
      </c>
      <c r="C40" s="73" t="s">
        <v>50</v>
      </c>
      <c r="D40" s="82" t="s">
        <v>24</v>
      </c>
      <c r="E40" s="68">
        <v>3</v>
      </c>
      <c r="F40" s="92"/>
      <c r="G40" s="84">
        <f t="shared" si="0"/>
        <v>0</v>
      </c>
      <c r="O40" s="46"/>
    </row>
    <row r="41" spans="1:57" ht="22.5" customHeight="1" x14ac:dyDescent="0.2">
      <c r="A41" s="79"/>
      <c r="B41" s="80" t="s">
        <v>145</v>
      </c>
      <c r="C41" s="73" t="s">
        <v>51</v>
      </c>
      <c r="D41" s="82" t="s">
        <v>24</v>
      </c>
      <c r="E41" s="68">
        <v>11</v>
      </c>
      <c r="F41" s="92"/>
      <c r="G41" s="84">
        <f t="shared" si="0"/>
        <v>0</v>
      </c>
      <c r="O41" s="46"/>
    </row>
    <row r="42" spans="1:57" ht="22.5" x14ac:dyDescent="0.2">
      <c r="A42" s="79"/>
      <c r="B42" s="80" t="s">
        <v>146</v>
      </c>
      <c r="C42" s="81" t="s">
        <v>30</v>
      </c>
      <c r="D42" s="82" t="s">
        <v>24</v>
      </c>
      <c r="E42" s="68">
        <v>19</v>
      </c>
      <c r="F42" s="92"/>
      <c r="G42" s="84">
        <f t="shared" si="0"/>
        <v>0</v>
      </c>
      <c r="O42" s="46"/>
    </row>
    <row r="43" spans="1:57" ht="22.5" x14ac:dyDescent="0.2">
      <c r="A43" s="79"/>
      <c r="B43" s="80" t="s">
        <v>147</v>
      </c>
      <c r="C43" s="81" t="s">
        <v>31</v>
      </c>
      <c r="D43" s="82" t="s">
        <v>24</v>
      </c>
      <c r="E43" s="68">
        <v>19</v>
      </c>
      <c r="F43" s="92"/>
      <c r="G43" s="84">
        <f t="shared" si="0"/>
        <v>0</v>
      </c>
      <c r="O43" s="46"/>
    </row>
    <row r="44" spans="1:57" ht="22.5" x14ac:dyDescent="0.2">
      <c r="A44" s="79"/>
      <c r="B44" s="80" t="s">
        <v>148</v>
      </c>
      <c r="C44" s="81" t="s">
        <v>49</v>
      </c>
      <c r="D44" s="82" t="s">
        <v>97</v>
      </c>
      <c r="E44" s="68">
        <v>1</v>
      </c>
      <c r="F44" s="92"/>
      <c r="G44" s="84">
        <f t="shared" si="0"/>
        <v>0</v>
      </c>
      <c r="O44" s="46"/>
    </row>
    <row r="45" spans="1:57" ht="33.75" x14ac:dyDescent="0.2">
      <c r="A45" s="79"/>
      <c r="B45" s="80" t="s">
        <v>149</v>
      </c>
      <c r="C45" s="81" t="s">
        <v>58</v>
      </c>
      <c r="D45" s="82" t="s">
        <v>35</v>
      </c>
      <c r="E45" s="68">
        <v>1</v>
      </c>
      <c r="F45" s="92"/>
      <c r="G45" s="84">
        <f t="shared" si="0"/>
        <v>0</v>
      </c>
      <c r="O45" s="46"/>
    </row>
    <row r="46" spans="1:57" x14ac:dyDescent="0.2">
      <c r="A46" s="69"/>
      <c r="B46" s="70"/>
      <c r="C46" s="174" t="s">
        <v>121</v>
      </c>
      <c r="D46" s="175"/>
      <c r="E46" s="67"/>
      <c r="F46" s="90"/>
      <c r="G46" s="65"/>
      <c r="O46" s="46"/>
    </row>
    <row r="47" spans="1:57" x14ac:dyDescent="0.2">
      <c r="A47" s="79"/>
      <c r="B47" s="80" t="s">
        <v>150</v>
      </c>
      <c r="C47" s="81" t="s">
        <v>52</v>
      </c>
      <c r="D47" s="82" t="s">
        <v>35</v>
      </c>
      <c r="E47" s="83">
        <v>1</v>
      </c>
      <c r="F47" s="92"/>
      <c r="G47" s="84">
        <f t="shared" ref="G47" si="1">E47*F47</f>
        <v>0</v>
      </c>
      <c r="O47" s="46"/>
    </row>
    <row r="48" spans="1:57" x14ac:dyDescent="0.2">
      <c r="A48" s="49"/>
      <c r="B48" s="50" t="s">
        <v>20</v>
      </c>
      <c r="C48" s="51" t="str">
        <f>CONCATENATE(B32," ",C32)</f>
        <v>733 Rozvod potrubí</v>
      </c>
      <c r="D48" s="52"/>
      <c r="E48" s="53"/>
      <c r="F48" s="54"/>
      <c r="G48" s="55">
        <f>SUM(G32:G47)</f>
        <v>0</v>
      </c>
      <c r="O48" s="46">
        <v>4</v>
      </c>
      <c r="BA48" s="56">
        <f>SUM(BA32:BA44)</f>
        <v>0</v>
      </c>
      <c r="BB48" s="56">
        <f>SUM(BB32:BB44)</f>
        <v>0</v>
      </c>
      <c r="BC48" s="56">
        <f>SUM(BC32:BC44)</f>
        <v>0</v>
      </c>
      <c r="BD48" s="56">
        <f>SUM(BD32:BD44)</f>
        <v>0</v>
      </c>
      <c r="BE48" s="56">
        <f>SUM(BE32:BE44)</f>
        <v>0</v>
      </c>
    </row>
    <row r="49" spans="1:104" x14ac:dyDescent="0.2">
      <c r="A49" s="40" t="s">
        <v>19</v>
      </c>
      <c r="B49" s="41" t="s">
        <v>25</v>
      </c>
      <c r="C49" s="42" t="s">
        <v>26</v>
      </c>
      <c r="D49" s="43"/>
      <c r="E49" s="44"/>
      <c r="F49" s="44"/>
      <c r="G49" s="45"/>
      <c r="O49" s="46">
        <v>1</v>
      </c>
    </row>
    <row r="50" spans="1:104" ht="33.75" x14ac:dyDescent="0.2">
      <c r="A50" s="79"/>
      <c r="B50" s="80" t="s">
        <v>151</v>
      </c>
      <c r="C50" s="81" t="s">
        <v>69</v>
      </c>
      <c r="D50" s="82" t="s">
        <v>24</v>
      </c>
      <c r="E50" s="68">
        <v>5</v>
      </c>
      <c r="F50" s="83"/>
      <c r="G50" s="84">
        <f t="shared" ref="G50:G52" si="2">E50*F50</f>
        <v>0</v>
      </c>
      <c r="O50" s="46"/>
      <c r="CA50" s="47"/>
      <c r="CB50" s="47"/>
    </row>
    <row r="51" spans="1:104" ht="33.75" x14ac:dyDescent="0.2">
      <c r="A51" s="79"/>
      <c r="B51" s="80" t="s">
        <v>152</v>
      </c>
      <c r="C51" s="81" t="s">
        <v>70</v>
      </c>
      <c r="D51" s="82" t="s">
        <v>24</v>
      </c>
      <c r="E51" s="68">
        <v>3</v>
      </c>
      <c r="F51" s="83"/>
      <c r="G51" s="84">
        <f t="shared" si="2"/>
        <v>0</v>
      </c>
      <c r="O51" s="46"/>
      <c r="CA51" s="47"/>
      <c r="CB51" s="47"/>
    </row>
    <row r="52" spans="1:104" ht="33.75" x14ac:dyDescent="0.2">
      <c r="A52" s="79"/>
      <c r="B52" s="80" t="s">
        <v>87</v>
      </c>
      <c r="C52" s="81" t="s">
        <v>71</v>
      </c>
      <c r="D52" s="82" t="s">
        <v>24</v>
      </c>
      <c r="E52" s="68">
        <v>11</v>
      </c>
      <c r="F52" s="83"/>
      <c r="G52" s="84">
        <f t="shared" si="2"/>
        <v>0</v>
      </c>
      <c r="O52" s="46"/>
      <c r="CA52" s="47"/>
      <c r="CB52" s="47"/>
    </row>
    <row r="53" spans="1:104" ht="33.75" x14ac:dyDescent="0.2">
      <c r="A53" s="79"/>
      <c r="B53" s="80" t="s">
        <v>153</v>
      </c>
      <c r="C53" s="81" t="s">
        <v>74</v>
      </c>
      <c r="D53" s="82" t="s">
        <v>24</v>
      </c>
      <c r="E53" s="68">
        <v>19</v>
      </c>
      <c r="F53" s="83"/>
      <c r="G53" s="84">
        <f t="shared" ref="G53" si="3">E53*F53</f>
        <v>0</v>
      </c>
      <c r="O53" s="46"/>
      <c r="CA53" s="47"/>
      <c r="CB53" s="47"/>
    </row>
    <row r="54" spans="1:104" x14ac:dyDescent="0.2">
      <c r="A54" s="49"/>
      <c r="B54" s="50" t="s">
        <v>20</v>
      </c>
      <c r="C54" s="51" t="str">
        <f>CONCATENATE(B49," ",C49)</f>
        <v>713 Izolace tepelné</v>
      </c>
      <c r="D54" s="52"/>
      <c r="E54" s="53"/>
      <c r="F54" s="54"/>
      <c r="G54" s="55">
        <f>SUM(G49:G53)</f>
        <v>0</v>
      </c>
      <c r="O54" s="46">
        <v>4</v>
      </c>
      <c r="BA54" s="56">
        <f>SUM(BA49:BA53)</f>
        <v>0</v>
      </c>
      <c r="BB54" s="56">
        <f>SUM(BB49:BB53)</f>
        <v>0</v>
      </c>
      <c r="BC54" s="56">
        <f>SUM(BC49:BC53)</f>
        <v>0</v>
      </c>
      <c r="BD54" s="56">
        <f>SUM(BD49:BD53)</f>
        <v>0</v>
      </c>
      <c r="BE54" s="56">
        <f>SUM(BE49:BE53)</f>
        <v>0</v>
      </c>
    </row>
    <row r="55" spans="1:104" x14ac:dyDescent="0.2">
      <c r="A55" s="40" t="s">
        <v>19</v>
      </c>
      <c r="B55" s="41" t="s">
        <v>32</v>
      </c>
      <c r="C55" s="42" t="s">
        <v>33</v>
      </c>
      <c r="D55" s="43"/>
      <c r="E55" s="44"/>
      <c r="F55" s="44"/>
      <c r="G55" s="45"/>
      <c r="O55" s="46">
        <v>1</v>
      </c>
    </row>
    <row r="56" spans="1:104" x14ac:dyDescent="0.2">
      <c r="A56" s="79"/>
      <c r="B56" s="80" t="s">
        <v>88</v>
      </c>
      <c r="C56" s="81" t="s">
        <v>34</v>
      </c>
      <c r="D56" s="82" t="s">
        <v>35</v>
      </c>
      <c r="E56" s="83">
        <v>3</v>
      </c>
      <c r="F56" s="85"/>
      <c r="G56" s="84">
        <f>E56*F56</f>
        <v>0</v>
      </c>
      <c r="O56" s="46">
        <v>2</v>
      </c>
      <c r="AA56" s="27">
        <v>1</v>
      </c>
      <c r="AB56" s="27">
        <v>1</v>
      </c>
      <c r="AC56" s="27">
        <v>1</v>
      </c>
      <c r="AZ56" s="27">
        <v>1</v>
      </c>
      <c r="BA56" s="27">
        <f>IF(AZ56=1,G56,0)</f>
        <v>0</v>
      </c>
      <c r="BB56" s="27">
        <f>IF(AZ56=2,G56,0)</f>
        <v>0</v>
      </c>
      <c r="BC56" s="27">
        <f>IF(AZ56=3,G56,0)</f>
        <v>0</v>
      </c>
      <c r="BD56" s="27">
        <f>IF(AZ56=4,G56,0)</f>
        <v>0</v>
      </c>
      <c r="BE56" s="27">
        <f>IF(AZ56=5,G56,0)</f>
        <v>0</v>
      </c>
      <c r="CA56" s="47">
        <v>1</v>
      </c>
      <c r="CB56" s="47">
        <v>1</v>
      </c>
      <c r="CZ56" s="27">
        <v>2.16</v>
      </c>
    </row>
    <row r="57" spans="1:104" x14ac:dyDescent="0.2">
      <c r="A57" s="79"/>
      <c r="B57" s="80" t="s">
        <v>154</v>
      </c>
      <c r="C57" s="81" t="s">
        <v>54</v>
      </c>
      <c r="D57" s="82" t="s">
        <v>35</v>
      </c>
      <c r="E57" s="83">
        <v>9</v>
      </c>
      <c r="F57" s="85"/>
      <c r="G57" s="84">
        <f t="shared" ref="G57:G61" si="4">E57*F57</f>
        <v>0</v>
      </c>
      <c r="O57" s="46"/>
      <c r="CA57" s="47"/>
      <c r="CB57" s="47"/>
    </row>
    <row r="58" spans="1:104" x14ac:dyDescent="0.2">
      <c r="A58" s="79"/>
      <c r="B58" s="80" t="s">
        <v>155</v>
      </c>
      <c r="C58" s="81" t="s">
        <v>37</v>
      </c>
      <c r="D58" s="82" t="s">
        <v>35</v>
      </c>
      <c r="E58" s="83">
        <v>1</v>
      </c>
      <c r="F58" s="85"/>
      <c r="G58" s="84">
        <f t="shared" si="4"/>
        <v>0</v>
      </c>
      <c r="O58" s="46"/>
      <c r="CA58" s="47"/>
      <c r="CB58" s="47"/>
    </row>
    <row r="59" spans="1:104" x14ac:dyDescent="0.2">
      <c r="A59" s="79"/>
      <c r="B59" s="80" t="s">
        <v>89</v>
      </c>
      <c r="C59" s="81" t="s">
        <v>56</v>
      </c>
      <c r="D59" s="82" t="s">
        <v>35</v>
      </c>
      <c r="E59" s="83">
        <v>4</v>
      </c>
      <c r="F59" s="85"/>
      <c r="G59" s="84">
        <f t="shared" si="4"/>
        <v>0</v>
      </c>
      <c r="O59" s="46"/>
      <c r="CA59" s="47"/>
      <c r="CB59" s="47"/>
    </row>
    <row r="60" spans="1:104" x14ac:dyDescent="0.2">
      <c r="A60" s="79"/>
      <c r="B60" s="80" t="s">
        <v>156</v>
      </c>
      <c r="C60" s="81" t="s">
        <v>59</v>
      </c>
      <c r="D60" s="82" t="s">
        <v>35</v>
      </c>
      <c r="E60" s="83">
        <v>8</v>
      </c>
      <c r="F60" s="85"/>
      <c r="G60" s="84">
        <f t="shared" si="4"/>
        <v>0</v>
      </c>
      <c r="O60" s="46"/>
      <c r="CA60" s="47"/>
      <c r="CB60" s="47"/>
    </row>
    <row r="61" spans="1:104" ht="22.5" x14ac:dyDescent="0.2">
      <c r="A61" s="79"/>
      <c r="B61" s="80" t="s">
        <v>157</v>
      </c>
      <c r="C61" s="81" t="s">
        <v>60</v>
      </c>
      <c r="D61" s="82" t="s">
        <v>35</v>
      </c>
      <c r="E61" s="83">
        <v>6</v>
      </c>
      <c r="F61" s="85"/>
      <c r="G61" s="84">
        <f t="shared" si="4"/>
        <v>0</v>
      </c>
      <c r="O61" s="46"/>
      <c r="CA61" s="47"/>
      <c r="CB61" s="47"/>
    </row>
    <row r="62" spans="1:104" x14ac:dyDescent="0.2">
      <c r="A62" s="79"/>
      <c r="B62" s="80" t="s">
        <v>158</v>
      </c>
      <c r="C62" s="81" t="s">
        <v>36</v>
      </c>
      <c r="D62" s="82" t="s">
        <v>35</v>
      </c>
      <c r="E62" s="83">
        <v>1</v>
      </c>
      <c r="F62" s="83"/>
      <c r="G62" s="84">
        <f>E62*F62</f>
        <v>0</v>
      </c>
      <c r="O62" s="46">
        <v>2</v>
      </c>
      <c r="AA62" s="27">
        <v>1</v>
      </c>
      <c r="AB62" s="27">
        <v>1</v>
      </c>
      <c r="AC62" s="27">
        <v>1</v>
      </c>
      <c r="AZ62" s="27">
        <v>1</v>
      </c>
      <c r="BA62" s="27">
        <f>IF(AZ62=1,G62,0)</f>
        <v>0</v>
      </c>
      <c r="BB62" s="27">
        <f>IF(AZ62=2,G62,0)</f>
        <v>0</v>
      </c>
      <c r="BC62" s="27">
        <f>IF(AZ62=3,G62,0)</f>
        <v>0</v>
      </c>
      <c r="BD62" s="27">
        <f>IF(AZ62=4,G62,0)</f>
        <v>0</v>
      </c>
      <c r="BE62" s="27">
        <f>IF(AZ62=5,G62,0)</f>
        <v>0</v>
      </c>
      <c r="CA62" s="47">
        <v>1</v>
      </c>
      <c r="CB62" s="47">
        <v>1</v>
      </c>
      <c r="CZ62" s="27">
        <v>3.9199999999999999E-2</v>
      </c>
    </row>
    <row r="63" spans="1:104" x14ac:dyDescent="0.2">
      <c r="A63" s="74"/>
      <c r="B63" s="75"/>
      <c r="C63" s="174" t="s">
        <v>121</v>
      </c>
      <c r="D63" s="175"/>
      <c r="E63" s="76"/>
      <c r="F63" s="91"/>
      <c r="G63" s="78"/>
      <c r="M63" s="48" t="s">
        <v>22</v>
      </c>
      <c r="O63" s="46"/>
    </row>
    <row r="64" spans="1:104" x14ac:dyDescent="0.2">
      <c r="A64" s="79"/>
      <c r="B64" s="80" t="s">
        <v>159</v>
      </c>
      <c r="C64" s="81" t="s">
        <v>55</v>
      </c>
      <c r="D64" s="82" t="s">
        <v>35</v>
      </c>
      <c r="E64" s="83">
        <v>5</v>
      </c>
      <c r="F64" s="83"/>
      <c r="G64" s="84">
        <f>E64*F64</f>
        <v>0</v>
      </c>
      <c r="M64" s="48"/>
      <c r="O64" s="46"/>
    </row>
    <row r="65" spans="1:104" x14ac:dyDescent="0.2">
      <c r="A65" s="74"/>
      <c r="B65" s="75"/>
      <c r="C65" s="174" t="s">
        <v>121</v>
      </c>
      <c r="D65" s="175"/>
      <c r="E65" s="76"/>
      <c r="F65" s="91"/>
      <c r="G65" s="78"/>
      <c r="M65" s="48"/>
      <c r="O65" s="46"/>
    </row>
    <row r="66" spans="1:104" x14ac:dyDescent="0.2">
      <c r="A66" s="79"/>
      <c r="B66" s="80" t="s">
        <v>160</v>
      </c>
      <c r="C66" s="81" t="s">
        <v>134</v>
      </c>
      <c r="D66" s="82" t="s">
        <v>35</v>
      </c>
      <c r="E66" s="83">
        <v>2</v>
      </c>
      <c r="F66" s="83"/>
      <c r="G66" s="84">
        <f>E66*F66</f>
        <v>0</v>
      </c>
      <c r="M66" s="48"/>
      <c r="O66" s="46"/>
    </row>
    <row r="67" spans="1:104" x14ac:dyDescent="0.2">
      <c r="A67" s="74"/>
      <c r="B67" s="75"/>
      <c r="C67" s="174" t="s">
        <v>121</v>
      </c>
      <c r="D67" s="175"/>
      <c r="E67" s="76"/>
      <c r="F67" s="77"/>
      <c r="G67" s="78"/>
      <c r="M67" s="48"/>
      <c r="O67" s="46"/>
    </row>
    <row r="68" spans="1:104" ht="22.5" x14ac:dyDescent="0.2">
      <c r="A68" s="79"/>
      <c r="B68" s="80" t="s">
        <v>161</v>
      </c>
      <c r="C68" s="81" t="s">
        <v>131</v>
      </c>
      <c r="D68" s="82" t="s">
        <v>35</v>
      </c>
      <c r="E68" s="83">
        <v>2</v>
      </c>
      <c r="F68" s="85"/>
      <c r="G68" s="84">
        <f>E68*F68</f>
        <v>0</v>
      </c>
      <c r="M68" s="48"/>
      <c r="O68" s="46"/>
    </row>
    <row r="69" spans="1:104" x14ac:dyDescent="0.2">
      <c r="A69" s="74"/>
      <c r="B69" s="75"/>
      <c r="C69" s="174" t="s">
        <v>121</v>
      </c>
      <c r="D69" s="175"/>
      <c r="E69" s="76"/>
      <c r="F69" s="77"/>
      <c r="G69" s="78"/>
      <c r="M69" s="48"/>
      <c r="O69" s="46"/>
    </row>
    <row r="70" spans="1:104" ht="22.5" x14ac:dyDescent="0.2">
      <c r="A70" s="79"/>
      <c r="B70" s="80" t="s">
        <v>90</v>
      </c>
      <c r="C70" s="81" t="s">
        <v>133</v>
      </c>
      <c r="D70" s="82" t="s">
        <v>35</v>
      </c>
      <c r="E70" s="83">
        <v>1</v>
      </c>
      <c r="F70" s="83"/>
      <c r="G70" s="84">
        <f>E70*F70</f>
        <v>0</v>
      </c>
      <c r="M70" s="48"/>
      <c r="O70" s="46"/>
    </row>
    <row r="71" spans="1:104" x14ac:dyDescent="0.2">
      <c r="A71" s="74"/>
      <c r="B71" s="75"/>
      <c r="C71" s="174" t="s">
        <v>121</v>
      </c>
      <c r="D71" s="175"/>
      <c r="E71" s="76"/>
      <c r="F71" s="77"/>
      <c r="G71" s="78"/>
      <c r="M71" s="48"/>
      <c r="O71" s="46"/>
    </row>
    <row r="72" spans="1:104" ht="22.5" x14ac:dyDescent="0.2">
      <c r="A72" s="79"/>
      <c r="B72" s="80" t="s">
        <v>162</v>
      </c>
      <c r="C72" s="81" t="s">
        <v>135</v>
      </c>
      <c r="D72" s="82" t="s">
        <v>35</v>
      </c>
      <c r="E72" s="83">
        <v>1</v>
      </c>
      <c r="F72" s="83"/>
      <c r="G72" s="84">
        <f>E72*F72</f>
        <v>0</v>
      </c>
      <c r="O72" s="46">
        <v>2</v>
      </c>
      <c r="AA72" s="27">
        <v>1</v>
      </c>
      <c r="AB72" s="27">
        <v>1</v>
      </c>
      <c r="AC72" s="27">
        <v>1</v>
      </c>
      <c r="AZ72" s="27">
        <v>1</v>
      </c>
      <c r="BA72" s="27">
        <f>IF(AZ72=1,G72,0)</f>
        <v>0</v>
      </c>
      <c r="BB72" s="27">
        <f>IF(AZ72=2,G72,0)</f>
        <v>0</v>
      </c>
      <c r="BC72" s="27">
        <f>IF(AZ72=3,G72,0)</f>
        <v>0</v>
      </c>
      <c r="BD72" s="27">
        <f>IF(AZ72=4,G72,0)</f>
        <v>0</v>
      </c>
      <c r="BE72" s="27">
        <f>IF(AZ72=5,G72,0)</f>
        <v>0</v>
      </c>
      <c r="CA72" s="47">
        <v>1</v>
      </c>
      <c r="CB72" s="47">
        <v>1</v>
      </c>
      <c r="CZ72" s="27">
        <v>1.175</v>
      </c>
    </row>
    <row r="73" spans="1:104" x14ac:dyDescent="0.2">
      <c r="A73" s="74"/>
      <c r="B73" s="75"/>
      <c r="C73" s="174" t="s">
        <v>121</v>
      </c>
      <c r="D73" s="175"/>
      <c r="E73" s="76"/>
      <c r="F73" s="77"/>
      <c r="G73" s="78"/>
      <c r="M73" s="48" t="s">
        <v>21</v>
      </c>
      <c r="O73" s="46"/>
    </row>
    <row r="74" spans="1:104" x14ac:dyDescent="0.2">
      <c r="A74" s="79"/>
      <c r="B74" s="80" t="s">
        <v>91</v>
      </c>
      <c r="C74" s="81" t="s">
        <v>57</v>
      </c>
      <c r="D74" s="82" t="s">
        <v>35</v>
      </c>
      <c r="E74" s="83">
        <v>4</v>
      </c>
      <c r="F74" s="83"/>
      <c r="G74" s="84">
        <f>E74*F74</f>
        <v>0</v>
      </c>
      <c r="M74" s="48"/>
      <c r="O74" s="46"/>
    </row>
    <row r="75" spans="1:104" x14ac:dyDescent="0.2">
      <c r="A75" s="74"/>
      <c r="B75" s="75"/>
      <c r="C75" s="174" t="s">
        <v>121</v>
      </c>
      <c r="D75" s="175"/>
      <c r="E75" s="76"/>
      <c r="F75" s="77"/>
      <c r="G75" s="78"/>
      <c r="M75" s="48"/>
      <c r="O75" s="46"/>
    </row>
    <row r="76" spans="1:104" x14ac:dyDescent="0.2">
      <c r="A76" s="79"/>
      <c r="B76" s="80" t="s">
        <v>163</v>
      </c>
      <c r="C76" s="81" t="s">
        <v>61</v>
      </c>
      <c r="D76" s="82" t="s">
        <v>35</v>
      </c>
      <c r="E76" s="83">
        <v>6</v>
      </c>
      <c r="F76" s="83"/>
      <c r="G76" s="84">
        <f>E76*F76</f>
        <v>0</v>
      </c>
      <c r="M76" s="48"/>
      <c r="O76" s="46"/>
    </row>
    <row r="77" spans="1:104" x14ac:dyDescent="0.2">
      <c r="A77" s="74"/>
      <c r="B77" s="75"/>
      <c r="C77" s="174" t="s">
        <v>121</v>
      </c>
      <c r="D77" s="175"/>
      <c r="E77" s="76"/>
      <c r="F77" s="91"/>
      <c r="G77" s="78"/>
      <c r="M77" s="48"/>
      <c r="O77" s="46"/>
    </row>
    <row r="78" spans="1:104" ht="33.75" x14ac:dyDescent="0.2">
      <c r="A78" s="79"/>
      <c r="B78" s="80" t="s">
        <v>164</v>
      </c>
      <c r="C78" s="81" t="s">
        <v>68</v>
      </c>
      <c r="D78" s="82" t="s">
        <v>35</v>
      </c>
      <c r="E78" s="83">
        <v>8</v>
      </c>
      <c r="F78" s="83"/>
      <c r="G78" s="84">
        <f>E78*F78</f>
        <v>0</v>
      </c>
      <c r="M78" s="48"/>
      <c r="O78" s="46"/>
    </row>
    <row r="79" spans="1:104" x14ac:dyDescent="0.2">
      <c r="A79" s="74"/>
      <c r="B79" s="75"/>
      <c r="C79" s="174" t="s">
        <v>121</v>
      </c>
      <c r="D79" s="175"/>
      <c r="E79" s="76"/>
      <c r="F79" s="77"/>
      <c r="G79" s="78"/>
      <c r="M79" s="48"/>
      <c r="O79" s="46"/>
    </row>
    <row r="80" spans="1:104" ht="33.75" x14ac:dyDescent="0.2">
      <c r="A80" s="79"/>
      <c r="B80" s="80" t="s">
        <v>92</v>
      </c>
      <c r="C80" s="81" t="s">
        <v>132</v>
      </c>
      <c r="D80" s="82" t="s">
        <v>35</v>
      </c>
      <c r="E80" s="83">
        <v>2</v>
      </c>
      <c r="F80" s="85"/>
      <c r="G80" s="84">
        <f>E80*F80</f>
        <v>0</v>
      </c>
      <c r="M80" s="48"/>
      <c r="O80" s="46"/>
    </row>
    <row r="81" spans="1:104" x14ac:dyDescent="0.2">
      <c r="A81" s="74"/>
      <c r="B81" s="75"/>
      <c r="C81" s="174" t="s">
        <v>121</v>
      </c>
      <c r="D81" s="175"/>
      <c r="E81" s="76"/>
      <c r="F81" s="77"/>
      <c r="G81" s="78"/>
      <c r="M81" s="48"/>
      <c r="O81" s="46"/>
    </row>
    <row r="82" spans="1:104" x14ac:dyDescent="0.2">
      <c r="A82" s="79"/>
      <c r="B82" s="80" t="s">
        <v>165</v>
      </c>
      <c r="C82" s="81" t="s">
        <v>38</v>
      </c>
      <c r="D82" s="82" t="s">
        <v>97</v>
      </c>
      <c r="E82" s="83">
        <v>1</v>
      </c>
      <c r="F82" s="83"/>
      <c r="G82" s="84">
        <f>E82*F82</f>
        <v>0</v>
      </c>
      <c r="M82" s="48"/>
      <c r="O82" s="46"/>
    </row>
    <row r="83" spans="1:104" x14ac:dyDescent="0.2">
      <c r="A83" s="49"/>
      <c r="B83" s="50" t="s">
        <v>20</v>
      </c>
      <c r="C83" s="51" t="str">
        <f>CONCATENATE(B55," ",C55)</f>
        <v>734 Armatury</v>
      </c>
      <c r="D83" s="52"/>
      <c r="E83" s="53"/>
      <c r="F83" s="54"/>
      <c r="G83" s="55">
        <f>SUM(G55:G82)</f>
        <v>0</v>
      </c>
      <c r="O83" s="46">
        <v>4</v>
      </c>
      <c r="BA83" s="56">
        <f>SUM(BA55:BA82)</f>
        <v>0</v>
      </c>
      <c r="BB83" s="56">
        <f>SUM(BB55:BB82)</f>
        <v>0</v>
      </c>
      <c r="BC83" s="56">
        <f>SUM(BC55:BC82)</f>
        <v>0</v>
      </c>
      <c r="BD83" s="56">
        <f>SUM(BD55:BD82)</f>
        <v>0</v>
      </c>
      <c r="BE83" s="56">
        <f>SUM(BE55:BE82)</f>
        <v>0</v>
      </c>
    </row>
    <row r="84" spans="1:104" x14ac:dyDescent="0.2">
      <c r="A84" s="40" t="s">
        <v>19</v>
      </c>
      <c r="B84" s="41" t="s">
        <v>40</v>
      </c>
      <c r="C84" s="42" t="s">
        <v>39</v>
      </c>
      <c r="D84" s="43"/>
      <c r="E84" s="44"/>
      <c r="F84" s="44"/>
      <c r="G84" s="45"/>
      <c r="O84" s="46">
        <v>1</v>
      </c>
    </row>
    <row r="85" spans="1:104" ht="146.25" x14ac:dyDescent="0.2">
      <c r="A85" s="79"/>
      <c r="B85" s="80" t="s">
        <v>166</v>
      </c>
      <c r="C85" s="81" t="s">
        <v>126</v>
      </c>
      <c r="D85" s="82" t="s">
        <v>100</v>
      </c>
      <c r="E85" s="83">
        <v>11</v>
      </c>
      <c r="F85" s="83"/>
      <c r="G85" s="84">
        <f>E85*F85</f>
        <v>0</v>
      </c>
      <c r="O85" s="46">
        <v>2</v>
      </c>
      <c r="AA85" s="27">
        <v>1</v>
      </c>
      <c r="AB85" s="27">
        <v>1</v>
      </c>
      <c r="AC85" s="27">
        <v>1</v>
      </c>
      <c r="AZ85" s="27">
        <v>1</v>
      </c>
      <c r="BA85" s="27">
        <f>IF(AZ85=1,G85,0)</f>
        <v>0</v>
      </c>
      <c r="BB85" s="27">
        <f>IF(AZ85=2,G85,0)</f>
        <v>0</v>
      </c>
      <c r="BC85" s="27">
        <f>IF(AZ85=3,G85,0)</f>
        <v>0</v>
      </c>
      <c r="BD85" s="27">
        <f>IF(AZ85=4,G85,0)</f>
        <v>0</v>
      </c>
      <c r="BE85" s="27">
        <f>IF(AZ85=5,G85,0)</f>
        <v>0</v>
      </c>
      <c r="CA85" s="47">
        <v>1</v>
      </c>
      <c r="CB85" s="47">
        <v>1</v>
      </c>
      <c r="CZ85" s="27">
        <v>1.8519999999999998E-2</v>
      </c>
    </row>
    <row r="86" spans="1:104" ht="45" x14ac:dyDescent="0.2">
      <c r="A86" s="79"/>
      <c r="B86" s="80" t="s">
        <v>167</v>
      </c>
      <c r="C86" s="81" t="s">
        <v>127</v>
      </c>
      <c r="D86" s="82" t="s">
        <v>100</v>
      </c>
      <c r="E86" s="83">
        <v>74</v>
      </c>
      <c r="F86" s="83"/>
      <c r="G86" s="84">
        <f>E86*F86</f>
        <v>0</v>
      </c>
      <c r="O86" s="46">
        <v>2</v>
      </c>
      <c r="AA86" s="27">
        <v>1</v>
      </c>
      <c r="AB86" s="27">
        <v>1</v>
      </c>
      <c r="AC86" s="27">
        <v>1</v>
      </c>
      <c r="AZ86" s="27">
        <v>1</v>
      </c>
      <c r="BA86" s="27">
        <f>IF(AZ86=1,G86,0)</f>
        <v>0</v>
      </c>
      <c r="BB86" s="27">
        <f>IF(AZ86=2,G86,0)</f>
        <v>0</v>
      </c>
      <c r="BC86" s="27">
        <f>IF(AZ86=3,G86,0)</f>
        <v>0</v>
      </c>
      <c r="BD86" s="27">
        <f>IF(AZ86=4,G86,0)</f>
        <v>0</v>
      </c>
      <c r="BE86" s="27">
        <f>IF(AZ86=5,G86,0)</f>
        <v>0</v>
      </c>
      <c r="CA86" s="47">
        <v>1</v>
      </c>
      <c r="CB86" s="47">
        <v>1</v>
      </c>
      <c r="CZ86" s="27">
        <v>1.8519999999999998E-2</v>
      </c>
    </row>
    <row r="87" spans="1:104" ht="22.5" x14ac:dyDescent="0.2">
      <c r="A87" s="79"/>
      <c r="B87" s="80" t="s">
        <v>168</v>
      </c>
      <c r="C87" s="81" t="s">
        <v>53</v>
      </c>
      <c r="D87" s="82" t="s">
        <v>97</v>
      </c>
      <c r="E87" s="83">
        <v>1</v>
      </c>
      <c r="F87" s="83"/>
      <c r="G87" s="84">
        <f t="shared" ref="G87" si="5">E87*F87</f>
        <v>0</v>
      </c>
      <c r="M87" s="48"/>
      <c r="O87" s="46"/>
    </row>
    <row r="88" spans="1:104" x14ac:dyDescent="0.2">
      <c r="A88" s="49"/>
      <c r="B88" s="50" t="s">
        <v>20</v>
      </c>
      <c r="C88" s="51" t="str">
        <f>CONCATENATE(B84," ",C84)</f>
        <v>767 Pomocné ocel.konstrukce</v>
      </c>
      <c r="D88" s="52"/>
      <c r="E88" s="53"/>
      <c r="F88" s="54"/>
      <c r="G88" s="55">
        <f>SUM(G85:G87)</f>
        <v>0</v>
      </c>
      <c r="O88" s="46">
        <v>4</v>
      </c>
      <c r="BA88" s="56">
        <f>SUM(BA84:BA86)</f>
        <v>0</v>
      </c>
      <c r="BB88" s="56">
        <f>SUM(BB84:BB86)</f>
        <v>0</v>
      </c>
      <c r="BC88" s="56">
        <f>SUM(BC84:BC86)</f>
        <v>0</v>
      </c>
      <c r="BD88" s="56">
        <f>SUM(BD84:BD86)</f>
        <v>0</v>
      </c>
      <c r="BE88" s="56">
        <f>SUM(BE84:BE86)</f>
        <v>0</v>
      </c>
    </row>
    <row r="89" spans="1:104" x14ac:dyDescent="0.2">
      <c r="A89" s="40" t="s">
        <v>19</v>
      </c>
      <c r="B89" s="41" t="s">
        <v>42</v>
      </c>
      <c r="C89" s="42" t="s">
        <v>41</v>
      </c>
      <c r="D89" s="43"/>
      <c r="E89" s="44"/>
      <c r="F89" s="44"/>
      <c r="G89" s="45"/>
      <c r="O89" s="46">
        <v>1</v>
      </c>
    </row>
    <row r="90" spans="1:104" ht="63" customHeight="1" x14ac:dyDescent="0.2">
      <c r="A90" s="79"/>
      <c r="B90" s="80" t="s">
        <v>169</v>
      </c>
      <c r="C90" s="81" t="s">
        <v>226</v>
      </c>
      <c r="D90" s="82" t="s">
        <v>97</v>
      </c>
      <c r="E90" s="83">
        <v>1</v>
      </c>
      <c r="F90" s="83"/>
      <c r="G90" s="84">
        <f t="shared" ref="G90" si="6">E90*F90</f>
        <v>0</v>
      </c>
      <c r="O90" s="46">
        <v>2</v>
      </c>
      <c r="AA90" s="27">
        <v>12</v>
      </c>
      <c r="AB90" s="27">
        <v>0</v>
      </c>
      <c r="AC90" s="27">
        <v>43</v>
      </c>
      <c r="AZ90" s="27">
        <v>1</v>
      </c>
      <c r="BA90" s="27">
        <f>IF(AZ90=1,G90,0)</f>
        <v>0</v>
      </c>
      <c r="BB90" s="27">
        <f>IF(AZ90=2,G90,0)</f>
        <v>0</v>
      </c>
      <c r="BC90" s="27">
        <f>IF(AZ90=3,G90,0)</f>
        <v>0</v>
      </c>
      <c r="BD90" s="27">
        <f>IF(AZ90=4,G90,0)</f>
        <v>0</v>
      </c>
      <c r="BE90" s="27">
        <f>IF(AZ90=5,G90,0)</f>
        <v>0</v>
      </c>
      <c r="CA90" s="47">
        <v>12</v>
      </c>
      <c r="CB90" s="47">
        <v>0</v>
      </c>
      <c r="CZ90" s="27">
        <v>0.12852</v>
      </c>
    </row>
    <row r="91" spans="1:104" ht="24.75" customHeight="1" x14ac:dyDescent="0.2">
      <c r="A91" s="79"/>
      <c r="B91" s="80" t="s">
        <v>170</v>
      </c>
      <c r="C91" s="81" t="s">
        <v>128</v>
      </c>
      <c r="D91" s="82" t="s">
        <v>43</v>
      </c>
      <c r="E91" s="83">
        <v>6</v>
      </c>
      <c r="F91" s="83"/>
      <c r="G91" s="84">
        <f t="shared" ref="G91:G105" si="7">E91*F91</f>
        <v>0</v>
      </c>
      <c r="O91" s="46">
        <v>2</v>
      </c>
      <c r="AA91" s="27">
        <v>12</v>
      </c>
      <c r="AB91" s="27">
        <v>0</v>
      </c>
      <c r="AC91" s="27">
        <v>43</v>
      </c>
      <c r="AZ91" s="27">
        <v>1</v>
      </c>
      <c r="BA91" s="27">
        <f>IF(AZ91=1,G91,0)</f>
        <v>0</v>
      </c>
      <c r="BB91" s="27">
        <f>IF(AZ91=2,G91,0)</f>
        <v>0</v>
      </c>
      <c r="BC91" s="27">
        <f>IF(AZ91=3,G91,0)</f>
        <v>0</v>
      </c>
      <c r="BD91" s="27">
        <f>IF(AZ91=4,G91,0)</f>
        <v>0</v>
      </c>
      <c r="BE91" s="27">
        <f>IF(AZ91=5,G91,0)</f>
        <v>0</v>
      </c>
      <c r="CA91" s="47">
        <v>12</v>
      </c>
      <c r="CB91" s="47">
        <v>0</v>
      </c>
      <c r="CZ91" s="27">
        <v>0.12852</v>
      </c>
    </row>
    <row r="92" spans="1:104" x14ac:dyDescent="0.2">
      <c r="A92" s="79"/>
      <c r="B92" s="80" t="s">
        <v>93</v>
      </c>
      <c r="C92" s="81" t="s">
        <v>44</v>
      </c>
      <c r="D92" s="82" t="s">
        <v>43</v>
      </c>
      <c r="E92" s="83">
        <v>10</v>
      </c>
      <c r="F92" s="83"/>
      <c r="G92" s="84">
        <f t="shared" si="7"/>
        <v>0</v>
      </c>
      <c r="O92" s="46"/>
      <c r="CA92" s="47"/>
      <c r="CB92" s="47"/>
    </row>
    <row r="93" spans="1:104" ht="22.5" x14ac:dyDescent="0.2">
      <c r="A93" s="79"/>
      <c r="B93" s="80" t="s">
        <v>171</v>
      </c>
      <c r="C93" s="81" t="s">
        <v>45</v>
      </c>
      <c r="D93" s="82" t="s">
        <v>43</v>
      </c>
      <c r="E93" s="83">
        <v>20</v>
      </c>
      <c r="F93" s="83"/>
      <c r="G93" s="84">
        <f t="shared" si="7"/>
        <v>0</v>
      </c>
      <c r="O93" s="46"/>
      <c r="CA93" s="47"/>
      <c r="CB93" s="47"/>
    </row>
    <row r="94" spans="1:104" x14ac:dyDescent="0.2">
      <c r="A94" s="79"/>
      <c r="B94" s="80" t="s">
        <v>172</v>
      </c>
      <c r="C94" s="81" t="s">
        <v>62</v>
      </c>
      <c r="D94" s="82" t="s">
        <v>43</v>
      </c>
      <c r="E94" s="83">
        <v>4</v>
      </c>
      <c r="F94" s="83"/>
      <c r="G94" s="84">
        <f t="shared" si="7"/>
        <v>0</v>
      </c>
      <c r="O94" s="46"/>
      <c r="CA94" s="47"/>
      <c r="CB94" s="47"/>
    </row>
    <row r="95" spans="1:104" x14ac:dyDescent="0.2">
      <c r="A95" s="79"/>
      <c r="B95" s="80" t="s">
        <v>173</v>
      </c>
      <c r="C95" s="81" t="s">
        <v>64</v>
      </c>
      <c r="D95" s="82" t="s">
        <v>97</v>
      </c>
      <c r="E95" s="83">
        <v>1</v>
      </c>
      <c r="F95" s="83"/>
      <c r="G95" s="84">
        <f t="shared" si="7"/>
        <v>0</v>
      </c>
      <c r="O95" s="46"/>
      <c r="CA95" s="47"/>
      <c r="CB95" s="47"/>
    </row>
    <row r="96" spans="1:104" x14ac:dyDescent="0.2">
      <c r="A96" s="79"/>
      <c r="B96" s="80" t="s">
        <v>94</v>
      </c>
      <c r="C96" s="81" t="s">
        <v>65</v>
      </c>
      <c r="D96" s="82" t="s">
        <v>97</v>
      </c>
      <c r="E96" s="83">
        <v>1</v>
      </c>
      <c r="F96" s="83"/>
      <c r="G96" s="84">
        <f t="shared" si="7"/>
        <v>0</v>
      </c>
      <c r="O96" s="46"/>
      <c r="CA96" s="47"/>
      <c r="CB96" s="47"/>
    </row>
    <row r="97" spans="1:80" x14ac:dyDescent="0.2">
      <c r="A97" s="79"/>
      <c r="B97" s="80" t="s">
        <v>174</v>
      </c>
      <c r="C97" s="81" t="s">
        <v>66</v>
      </c>
      <c r="D97" s="82" t="s">
        <v>97</v>
      </c>
      <c r="E97" s="83">
        <v>1</v>
      </c>
      <c r="F97" s="83"/>
      <c r="G97" s="84">
        <f t="shared" si="7"/>
        <v>0</v>
      </c>
      <c r="O97" s="46"/>
      <c r="CA97" s="47"/>
      <c r="CB97" s="47"/>
    </row>
    <row r="98" spans="1:80" x14ac:dyDescent="0.2">
      <c r="A98" s="79"/>
      <c r="B98" s="80" t="s">
        <v>175</v>
      </c>
      <c r="C98" s="81" t="s">
        <v>72</v>
      </c>
      <c r="D98" s="82" t="s">
        <v>97</v>
      </c>
      <c r="E98" s="83">
        <v>1</v>
      </c>
      <c r="F98" s="83"/>
      <c r="G98" s="84">
        <f t="shared" si="7"/>
        <v>0</v>
      </c>
      <c r="O98" s="46"/>
      <c r="CA98" s="47"/>
      <c r="CB98" s="47"/>
    </row>
    <row r="99" spans="1:80" x14ac:dyDescent="0.2">
      <c r="A99" s="79"/>
      <c r="B99" s="80" t="s">
        <v>176</v>
      </c>
      <c r="C99" s="81" t="s">
        <v>67</v>
      </c>
      <c r="D99" s="82" t="s">
        <v>43</v>
      </c>
      <c r="E99" s="83">
        <v>16</v>
      </c>
      <c r="F99" s="83"/>
      <c r="G99" s="84">
        <f t="shared" si="7"/>
        <v>0</v>
      </c>
      <c r="O99" s="46"/>
      <c r="CA99" s="47"/>
      <c r="CB99" s="47"/>
    </row>
    <row r="100" spans="1:80" x14ac:dyDescent="0.2">
      <c r="A100" s="79"/>
      <c r="B100" s="80" t="s">
        <v>95</v>
      </c>
      <c r="C100" s="81" t="s">
        <v>73</v>
      </c>
      <c r="D100" s="82" t="s">
        <v>23</v>
      </c>
      <c r="E100" s="83">
        <v>1.5</v>
      </c>
      <c r="F100" s="85"/>
      <c r="G100" s="84">
        <f t="shared" si="7"/>
        <v>0</v>
      </c>
      <c r="O100" s="46"/>
      <c r="CA100" s="47"/>
      <c r="CB100" s="47"/>
    </row>
    <row r="101" spans="1:80" x14ac:dyDescent="0.2">
      <c r="A101" s="79"/>
      <c r="B101" s="80" t="s">
        <v>177</v>
      </c>
      <c r="C101" s="86" t="s">
        <v>98</v>
      </c>
      <c r="D101" s="82" t="s">
        <v>43</v>
      </c>
      <c r="E101" s="83">
        <v>25</v>
      </c>
      <c r="F101" s="83"/>
      <c r="G101" s="84">
        <f t="shared" ref="G101" si="8">E101*F101</f>
        <v>0</v>
      </c>
      <c r="M101" s="48"/>
      <c r="O101" s="46"/>
    </row>
    <row r="102" spans="1:80" x14ac:dyDescent="0.2">
      <c r="A102" s="79"/>
      <c r="B102" s="80" t="s">
        <v>178</v>
      </c>
      <c r="C102" s="86" t="s">
        <v>99</v>
      </c>
      <c r="D102" s="82" t="s">
        <v>43</v>
      </c>
      <c r="E102" s="83">
        <v>40</v>
      </c>
      <c r="F102" s="83"/>
      <c r="G102" s="84">
        <f t="shared" ref="G102" si="9">E102*F102</f>
        <v>0</v>
      </c>
      <c r="M102" s="48"/>
      <c r="O102" s="46"/>
    </row>
    <row r="103" spans="1:80" x14ac:dyDescent="0.2">
      <c r="A103" s="79"/>
      <c r="B103" s="80" t="s">
        <v>96</v>
      </c>
      <c r="C103" s="81" t="s">
        <v>46</v>
      </c>
      <c r="D103" s="82" t="s">
        <v>97</v>
      </c>
      <c r="E103" s="83">
        <v>1</v>
      </c>
      <c r="F103" s="83"/>
      <c r="G103" s="84">
        <f t="shared" si="7"/>
        <v>0</v>
      </c>
      <c r="M103" s="48"/>
      <c r="O103" s="46"/>
    </row>
    <row r="104" spans="1:80" ht="45" x14ac:dyDescent="0.2">
      <c r="A104" s="79"/>
      <c r="B104" s="80" t="s">
        <v>179</v>
      </c>
      <c r="C104" s="81" t="s">
        <v>130</v>
      </c>
      <c r="D104" s="82" t="s">
        <v>97</v>
      </c>
      <c r="E104" s="83">
        <v>1</v>
      </c>
      <c r="F104" s="83"/>
      <c r="G104" s="84">
        <f t="shared" ref="G104" si="10">E104*F104</f>
        <v>0</v>
      </c>
      <c r="M104" s="48"/>
      <c r="O104" s="46"/>
    </row>
    <row r="105" spans="1:80" x14ac:dyDescent="0.2">
      <c r="A105" s="79"/>
      <c r="B105" s="80" t="s">
        <v>180</v>
      </c>
      <c r="C105" s="81" t="s">
        <v>63</v>
      </c>
      <c r="D105" s="82" t="s">
        <v>43</v>
      </c>
      <c r="E105" s="83">
        <v>10</v>
      </c>
      <c r="F105" s="83"/>
      <c r="G105" s="84">
        <f t="shared" si="7"/>
        <v>0</v>
      </c>
      <c r="M105" s="48"/>
      <c r="O105" s="46"/>
    </row>
    <row r="106" spans="1:80" ht="22.5" x14ac:dyDescent="0.2">
      <c r="A106" s="79"/>
      <c r="B106" s="80" t="s">
        <v>227</v>
      </c>
      <c r="C106" s="81" t="s">
        <v>129</v>
      </c>
      <c r="D106" s="82" t="s">
        <v>97</v>
      </c>
      <c r="E106" s="83">
        <v>1</v>
      </c>
      <c r="F106" s="83"/>
      <c r="G106" s="84">
        <f t="shared" ref="G106" si="11">E106*F106</f>
        <v>0</v>
      </c>
      <c r="M106" s="48"/>
      <c r="O106" s="46"/>
    </row>
    <row r="107" spans="1:80" x14ac:dyDescent="0.2">
      <c r="A107" s="49"/>
      <c r="B107" s="50" t="s">
        <v>20</v>
      </c>
      <c r="C107" s="51" t="str">
        <f>CONCATENATE(B89," ",C89)</f>
        <v>730 Ústřední vytápění</v>
      </c>
      <c r="D107" s="52"/>
      <c r="E107" s="53"/>
      <c r="F107" s="54"/>
      <c r="G107" s="55">
        <f>SUM(G91:G106)</f>
        <v>0</v>
      </c>
      <c r="O107" s="46">
        <v>4</v>
      </c>
      <c r="BA107" s="56">
        <f>SUM(BA89:BA91)</f>
        <v>0</v>
      </c>
      <c r="BB107" s="56">
        <f>SUM(BB89:BB91)</f>
        <v>0</v>
      </c>
      <c r="BC107" s="56">
        <f>SUM(BC89:BC91)</f>
        <v>0</v>
      </c>
      <c r="BD107" s="56">
        <f>SUM(BD89:BD91)</f>
        <v>0</v>
      </c>
      <c r="BE107" s="56">
        <f>SUM(BE89:BE91)</f>
        <v>0</v>
      </c>
    </row>
    <row r="108" spans="1:80" x14ac:dyDescent="0.2">
      <c r="A108" s="154"/>
      <c r="B108" s="154"/>
      <c r="C108" s="154"/>
      <c r="D108" s="154"/>
      <c r="E108" s="154"/>
      <c r="F108" s="154"/>
      <c r="G108" s="154"/>
    </row>
    <row r="109" spans="1:80" ht="51" x14ac:dyDescent="0.2">
      <c r="A109" s="154"/>
      <c r="B109" s="154" t="s">
        <v>222</v>
      </c>
      <c r="C109" s="155" t="s">
        <v>223</v>
      </c>
      <c r="D109" s="154"/>
      <c r="E109" s="154"/>
      <c r="F109" s="154"/>
      <c r="G109" s="154"/>
    </row>
    <row r="110" spans="1:80" ht="63.75" x14ac:dyDescent="0.2">
      <c r="A110" s="154"/>
      <c r="B110" s="154"/>
      <c r="C110" s="156" t="s">
        <v>224</v>
      </c>
      <c r="D110" s="154"/>
      <c r="E110" s="154"/>
      <c r="F110" s="154"/>
      <c r="G110" s="154"/>
    </row>
    <row r="111" spans="1:80" ht="63.75" x14ac:dyDescent="0.2">
      <c r="A111" s="154"/>
      <c r="B111" s="154"/>
      <c r="C111" s="156" t="s">
        <v>225</v>
      </c>
      <c r="D111" s="154"/>
      <c r="E111" s="154"/>
      <c r="F111" s="154"/>
      <c r="G111" s="154"/>
    </row>
    <row r="112" spans="1:80" x14ac:dyDescent="0.2">
      <c r="C112" s="87"/>
      <c r="E112" s="27"/>
    </row>
    <row r="113" spans="5:5" x14ac:dyDescent="0.2">
      <c r="E113" s="27"/>
    </row>
    <row r="114" spans="5:5" x14ac:dyDescent="0.2">
      <c r="E114" s="27"/>
    </row>
    <row r="115" spans="5:5" x14ac:dyDescent="0.2">
      <c r="E115" s="27"/>
    </row>
    <row r="116" spans="5:5" x14ac:dyDescent="0.2">
      <c r="E116" s="27"/>
    </row>
    <row r="117" spans="5:5" x14ac:dyDescent="0.2">
      <c r="E117" s="27"/>
    </row>
    <row r="118" spans="5:5" x14ac:dyDescent="0.2">
      <c r="E118" s="27"/>
    </row>
    <row r="119" spans="5:5" x14ac:dyDescent="0.2">
      <c r="E119" s="27"/>
    </row>
    <row r="120" spans="5:5" x14ac:dyDescent="0.2">
      <c r="E120" s="27"/>
    </row>
    <row r="121" spans="5:5" x14ac:dyDescent="0.2">
      <c r="E121" s="27"/>
    </row>
    <row r="122" spans="5:5" x14ac:dyDescent="0.2">
      <c r="E122" s="27"/>
    </row>
    <row r="123" spans="5:5" x14ac:dyDescent="0.2">
      <c r="E123" s="27"/>
    </row>
    <row r="124" spans="5:5" x14ac:dyDescent="0.2">
      <c r="E124" s="27"/>
    </row>
    <row r="125" spans="5:5" x14ac:dyDescent="0.2">
      <c r="E125" s="27"/>
    </row>
    <row r="126" spans="5:5" x14ac:dyDescent="0.2">
      <c r="E126" s="27"/>
    </row>
    <row r="127" spans="5:5" x14ac:dyDescent="0.2">
      <c r="E127" s="27"/>
    </row>
    <row r="128" spans="5:5" x14ac:dyDescent="0.2">
      <c r="E128" s="27"/>
    </row>
    <row r="129" spans="5:5" x14ac:dyDescent="0.2">
      <c r="E129" s="27"/>
    </row>
    <row r="130" spans="5:5" x14ac:dyDescent="0.2">
      <c r="E130" s="27"/>
    </row>
    <row r="131" spans="5:5" x14ac:dyDescent="0.2">
      <c r="E131" s="27"/>
    </row>
    <row r="132" spans="5:5" x14ac:dyDescent="0.2">
      <c r="E132" s="27"/>
    </row>
    <row r="133" spans="5:5" x14ac:dyDescent="0.2">
      <c r="E133" s="27"/>
    </row>
    <row r="134" spans="5:5" x14ac:dyDescent="0.2">
      <c r="E134" s="27"/>
    </row>
    <row r="135" spans="5:5" x14ac:dyDescent="0.2">
      <c r="E135" s="27"/>
    </row>
    <row r="136" spans="5:5" x14ac:dyDescent="0.2">
      <c r="E136" s="27"/>
    </row>
    <row r="137" spans="5:5" x14ac:dyDescent="0.2">
      <c r="E137" s="27"/>
    </row>
    <row r="138" spans="5:5" x14ac:dyDescent="0.2">
      <c r="E138" s="27"/>
    </row>
    <row r="139" spans="5:5" x14ac:dyDescent="0.2">
      <c r="E139" s="27"/>
    </row>
    <row r="140" spans="5:5" x14ac:dyDescent="0.2">
      <c r="E140" s="27"/>
    </row>
    <row r="141" spans="5:5" x14ac:dyDescent="0.2">
      <c r="E141" s="27"/>
    </row>
    <row r="142" spans="5:5" x14ac:dyDescent="0.2">
      <c r="E142" s="27"/>
    </row>
    <row r="143" spans="5:5" x14ac:dyDescent="0.2">
      <c r="E143" s="27"/>
    </row>
    <row r="144" spans="5:5" x14ac:dyDescent="0.2">
      <c r="E144" s="27"/>
    </row>
    <row r="145" spans="5:5" x14ac:dyDescent="0.2">
      <c r="E145" s="27"/>
    </row>
    <row r="146" spans="5:5" x14ac:dyDescent="0.2">
      <c r="E146" s="27"/>
    </row>
    <row r="147" spans="5:5" x14ac:dyDescent="0.2">
      <c r="E147" s="27"/>
    </row>
    <row r="148" spans="5:5" x14ac:dyDescent="0.2">
      <c r="E148" s="27"/>
    </row>
    <row r="149" spans="5:5" x14ac:dyDescent="0.2">
      <c r="E149" s="27"/>
    </row>
    <row r="150" spans="5:5" x14ac:dyDescent="0.2">
      <c r="E150" s="27"/>
    </row>
    <row r="151" spans="5:5" x14ac:dyDescent="0.2">
      <c r="E151" s="27"/>
    </row>
    <row r="152" spans="5:5" x14ac:dyDescent="0.2">
      <c r="E152" s="27"/>
    </row>
    <row r="153" spans="5:5" x14ac:dyDescent="0.2">
      <c r="E153" s="27"/>
    </row>
    <row r="154" spans="5:5" x14ac:dyDescent="0.2">
      <c r="E154" s="27"/>
    </row>
    <row r="155" spans="5:5" x14ac:dyDescent="0.2">
      <c r="E155" s="27"/>
    </row>
    <row r="156" spans="5:5" x14ac:dyDescent="0.2">
      <c r="E156" s="27"/>
    </row>
    <row r="157" spans="5:5" x14ac:dyDescent="0.2">
      <c r="E157" s="27"/>
    </row>
    <row r="158" spans="5:5" x14ac:dyDescent="0.2">
      <c r="E158" s="27"/>
    </row>
    <row r="159" spans="5:5" x14ac:dyDescent="0.2">
      <c r="E159" s="27"/>
    </row>
    <row r="160" spans="5:5" x14ac:dyDescent="0.2">
      <c r="E160" s="27"/>
    </row>
    <row r="161" spans="1:7" x14ac:dyDescent="0.2">
      <c r="E161" s="27"/>
    </row>
    <row r="162" spans="1:7" x14ac:dyDescent="0.2">
      <c r="E162" s="27"/>
    </row>
    <row r="163" spans="1:7" x14ac:dyDescent="0.2">
      <c r="E163" s="27"/>
    </row>
    <row r="164" spans="1:7" x14ac:dyDescent="0.2">
      <c r="E164" s="27"/>
    </row>
    <row r="165" spans="1:7" x14ac:dyDescent="0.2">
      <c r="E165" s="27"/>
    </row>
    <row r="166" spans="1:7" x14ac:dyDescent="0.2">
      <c r="A166" s="57"/>
      <c r="B166" s="57"/>
    </row>
    <row r="167" spans="1:7" x14ac:dyDescent="0.2">
      <c r="C167" s="59"/>
      <c r="D167" s="59"/>
      <c r="E167" s="60"/>
      <c r="F167" s="59"/>
      <c r="G167" s="61"/>
    </row>
    <row r="168" spans="1:7" x14ac:dyDescent="0.2">
      <c r="A168" s="57"/>
      <c r="B168" s="57"/>
    </row>
  </sheetData>
  <mergeCells count="29">
    <mergeCell ref="C11:D11"/>
    <mergeCell ref="C13:D13"/>
    <mergeCell ref="C15:D15"/>
    <mergeCell ref="A1:G1"/>
    <mergeCell ref="A3:B3"/>
    <mergeCell ref="A4:B4"/>
    <mergeCell ref="E4:G4"/>
    <mergeCell ref="C9:D9"/>
    <mergeCell ref="C20:D20"/>
    <mergeCell ref="C22:D22"/>
    <mergeCell ref="C24:D24"/>
    <mergeCell ref="C28:D28"/>
    <mergeCell ref="C18:D18"/>
    <mergeCell ref="C38:D38"/>
    <mergeCell ref="C46:D46"/>
    <mergeCell ref="C63:D63"/>
    <mergeCell ref="C26:D26"/>
    <mergeCell ref="C36:D36"/>
    <mergeCell ref="C34:D34"/>
    <mergeCell ref="C30:D30"/>
    <mergeCell ref="C81:D81"/>
    <mergeCell ref="C75:D75"/>
    <mergeCell ref="C71:D71"/>
    <mergeCell ref="C65:D65"/>
    <mergeCell ref="C73:D73"/>
    <mergeCell ref="C77:D77"/>
    <mergeCell ref="C79:D79"/>
    <mergeCell ref="C67:D67"/>
    <mergeCell ref="C69:D69"/>
  </mergeCells>
  <phoneticPr fontId="20" type="noConversion"/>
  <conditionalFormatting sqref="B62">
    <cfRule type="expression" priority="4">
      <formula>"CHL+1"</formula>
    </cfRule>
  </conditionalFormatting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18</vt:i4>
      </vt:variant>
    </vt:vector>
  </HeadingPairs>
  <TitlesOfParts>
    <vt:vector size="21" baseType="lpstr">
      <vt:lpstr>List1</vt:lpstr>
      <vt:lpstr>Rekapitulace</vt:lpstr>
      <vt:lpstr>Položky</vt:lpstr>
      <vt:lpstr>Dil</vt:lpstr>
      <vt:lpstr>Dodavka</vt:lpstr>
      <vt:lpstr>HSV</vt:lpstr>
      <vt:lpstr>HZS</vt:lpstr>
      <vt:lpstr>Mont</vt:lpstr>
      <vt:lpstr>NazevDilu</vt:lpstr>
      <vt:lpstr>Položky!Názvy_tisku</vt:lpstr>
      <vt:lpstr>Rekapitulace!Názvy_tisku</vt:lpstr>
      <vt:lpstr>Položky!Oblast_tisku</vt:lpstr>
      <vt:lpstr>Rekapitulace!Oblast_tisku</vt:lpstr>
      <vt:lpstr>PSV</vt:lpstr>
      <vt:lpstr>Položky!SloupecCC</vt:lpstr>
      <vt:lpstr>Položky!SloupecCisloPol</vt:lpstr>
      <vt:lpstr>Položky!SloupecJC</vt:lpstr>
      <vt:lpstr>Položky!SloupecMJ</vt:lpstr>
      <vt:lpstr>Položky!SloupecMnozstvi</vt:lpstr>
      <vt:lpstr>Položky!SloupecNazPol</vt:lpstr>
      <vt:lpstr>Položky!SloupecPC</vt:lpstr>
    </vt:vector>
  </TitlesOfParts>
  <Company>Ferebauer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Ferebauer</dc:creator>
  <cp:lastModifiedBy>Beran</cp:lastModifiedBy>
  <dcterms:created xsi:type="dcterms:W3CDTF">2017-08-14T06:51:58Z</dcterms:created>
  <dcterms:modified xsi:type="dcterms:W3CDTF">2023-03-27T09:40:29Z</dcterms:modified>
</cp:coreProperties>
</file>